
<file path=[Content_Types].xml><?xml version="1.0" encoding="utf-8"?>
<Types xmlns="http://schemas.openxmlformats.org/package/2006/content-types">
  <Default Extension="rels" ContentType="application/vnd.openxmlformats-package.relationships+xml"/>
  <Default Extension="xml" ContentType="application/xml"/>
  <Default Extension="vml" ContentType="application/vnd.openxmlformats-officedocument.vmlDrawing"/>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comments/comment1.xml" ContentType="application/vnd.openxmlformats-officedocument.spreadsheetml.comments+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Start here" sheetId="1" state="visible" r:id="rId1"/>
    <sheet xmlns:r="http://schemas.openxmlformats.org/officeDocument/2006/relationships" name="Property" sheetId="2" state="visible" r:id="rId2"/>
    <sheet xmlns:r="http://schemas.openxmlformats.org/officeDocument/2006/relationships" name="Rent ledger" sheetId="3" state="visible" r:id="rId3"/>
    <sheet xmlns:r="http://schemas.openxmlformats.org/officeDocument/2006/relationships" name="Expenses" sheetId="4" state="visible" r:id="rId4"/>
    <sheet xmlns:r="http://schemas.openxmlformats.org/officeDocument/2006/relationships" name="Year summary" sheetId="5" state="visible" r:id="rId5"/>
    <sheet xmlns:r="http://schemas.openxmlformats.org/officeDocument/2006/relationships" name="Lists" sheetId="6" state="hidden" r:id="rId6"/>
  </sheets>
  <definedNames>
    <definedName name="_xlnm.Print_Area" localSheetId="0">'Start here'!$A$1:$E$76</definedName>
    <definedName name="_xlnm.Print_Area" localSheetId="1">'Property'!$A$1:$D$23</definedName>
    <definedName name="_xlnm.Print_Titles" localSheetId="2">'Rent ledger'!$6:$6</definedName>
    <definedName name="_xlnm.Print_Area" localSheetId="2">'Rent ledger'!$A$1:$H$54</definedName>
    <definedName name="_xlnm.Print_Titles" localSheetId="3">'Expenses'!$6:$6</definedName>
    <definedName name="_xlnm.Print_Area" localSheetId="3">'Expenses'!$A$1:$F$66</definedName>
    <definedName name="_xlnm.Print_Area" localSheetId="4">'Year summary'!$A$1:$C$31</definedName>
  </definedNames>
  <calcPr calcId="124519" fullCalcOnLoad="1"/>
</workbook>
</file>

<file path=xl/styles.xml><?xml version="1.0" encoding="utf-8"?>
<styleSheet xmlns="http://schemas.openxmlformats.org/spreadsheetml/2006/main">
  <numFmts count="5">
    <numFmt numFmtId="164" formatCode="mmm d, yyyy"/>
    <numFmt numFmtId="165" formatCode="&quot;$&quot;#,##0;[Red]-&quot;$&quot;#,##0"/>
    <numFmt numFmtId="166" formatCode="mmm yyyy"/>
    <numFmt numFmtId="167" formatCode="&quot;$&quot;#,##0;-&quot;$&quot;#,##0"/>
    <numFmt numFmtId="168" formatCode="&quot;$&quot;#,##0.00;-&quot;$&quot;#,##0.00"/>
  </numFmts>
  <fonts count="17">
    <font>
      <name val="Calibri"/>
      <family val="2"/>
      <color theme="1"/>
      <sz val="11"/>
      <scheme val="minor"/>
    </font>
    <font>
      <name val="Arial"/>
      <b val="1"/>
      <color rgb="00FFFFFF"/>
      <sz val="10"/>
    </font>
    <font>
      <name val="Arial"/>
      <color rgb="00121417"/>
      <sz val="10"/>
    </font>
    <font>
      <name val="Arial"/>
      <b val="1"/>
      <color rgb="00FFFFFF"/>
      <sz val="16"/>
    </font>
    <font>
      <name val="Arial"/>
      <color rgb="00C9C4B6"/>
      <sz val="9"/>
    </font>
    <font>
      <name val="Arial"/>
      <color rgb="0045484D"/>
      <sz val="10"/>
    </font>
    <font>
      <name val="Arial"/>
      <b val="1"/>
      <color rgb="00121417"/>
      <sz val="12"/>
    </font>
    <font>
      <name val="Arial"/>
      <b val="1"/>
      <color rgb="00121417"/>
      <sz val="10"/>
    </font>
    <font>
      <name val="Arial"/>
      <b val="1"/>
      <color rgb="00121417"/>
      <sz val="13"/>
    </font>
    <font>
      <name val="Arial"/>
      <b val="1"/>
      <color rgb="0045484D"/>
      <sz val="9"/>
    </font>
    <font>
      <name val="Arial"/>
      <b val="1"/>
      <color rgb="00FFFFFF"/>
      <sz val="20"/>
    </font>
    <font>
      <name val="Arial"/>
      <color rgb="00C9C4B6"/>
      <sz val="10"/>
    </font>
    <font>
      <name val="Arial"/>
      <color rgb="00121417"/>
      <sz val="11"/>
    </font>
    <font>
      <name val="Arial"/>
      <b val="1"/>
      <color rgb="00E8590C"/>
      <sz val="14"/>
    </font>
    <font>
      <name val="Arial"/>
      <b val="1"/>
      <color rgb="00E8590C"/>
      <sz val="10"/>
      <u val="single"/>
    </font>
    <font>
      <name val="Arial"/>
      <color rgb="00E8590C"/>
      <sz val="10"/>
      <u val="single"/>
    </font>
    <font>
      <name val="Arial"/>
      <color rgb="0045484D"/>
      <sz val="8"/>
    </font>
  </fonts>
  <fills count="8">
    <fill>
      <patternFill/>
    </fill>
    <fill>
      <patternFill patternType="gray125"/>
    </fill>
    <fill>
      <patternFill patternType="solid">
        <fgColor rgb="00121417"/>
      </patternFill>
    </fill>
    <fill>
      <patternFill patternType="solid">
        <fgColor rgb="00F4F1EA"/>
      </patternFill>
    </fill>
    <fill>
      <patternFill patternType="solid">
        <fgColor rgb="00FFF5CC"/>
      </patternFill>
    </fill>
    <fill>
      <patternFill patternType="solid">
        <fgColor rgb="00E9E3D6"/>
      </patternFill>
    </fill>
    <fill>
      <patternFill patternType="solid">
        <fgColor rgb="00E8590C"/>
      </patternFill>
    </fill>
    <fill>
      <patternFill patternType="solid">
        <fgColor rgb="00FFE2C6"/>
      </patternFill>
    </fill>
  </fills>
  <borders count="9">
    <border>
      <left/>
      <right/>
      <top/>
      <bottom/>
      <diagonal/>
    </border>
    <border>
      <left style="thin">
        <color rgb="00D8D2C6"/>
      </left>
      <right style="thin">
        <color rgb="00D8D2C6"/>
      </right>
      <top style="thin">
        <color rgb="00D8D2C6"/>
      </top>
      <bottom style="thin">
        <color rgb="00D8D2C6"/>
      </bottom>
    </border>
    <border>
      <bottom style="medium">
        <color rgb="00E8590C"/>
      </bottom>
    </border>
    <border>
      <left/>
      <right/>
      <top/>
      <bottom style="medium">
        <color rgb="00E8590C"/>
      </bottom>
      <diagonal/>
    </border>
    <border>
      <left/>
      <right/>
      <top style="thin">
        <color rgb="00D8D2C6"/>
      </top>
      <bottom/>
      <diagonal/>
    </border>
    <border>
      <left/>
      <right style="thin">
        <color rgb="00D8D2C6"/>
      </right>
      <top style="thin">
        <color rgb="00D8D2C6"/>
      </top>
      <bottom/>
      <diagonal/>
    </border>
    <border>
      <left/>
      <right/>
      <top style="thin">
        <color rgb="00D8D2C6"/>
      </top>
      <bottom style="thin">
        <color rgb="00D8D2C6"/>
      </bottom>
      <diagonal/>
    </border>
    <border>
      <left/>
      <right style="thin">
        <color rgb="00D8D2C6"/>
      </right>
      <top style="thin">
        <color rgb="00D8D2C6"/>
      </top>
      <bottom style="thin">
        <color rgb="00D8D2C6"/>
      </bottom>
      <diagonal/>
    </border>
    <border>
      <left style="thick">
        <color rgb="00FFFFFF"/>
      </left>
      <right style="thick">
        <color rgb="00FFFFFF"/>
      </right>
      <top style="thick">
        <color rgb="00FFFFFF"/>
      </top>
      <bottom style="thick">
        <color rgb="00FFFFFF"/>
      </bottom>
    </border>
  </borders>
  <cellStyleXfs count="1">
    <xf numFmtId="0" fontId="0" fillId="0" borderId="0"/>
  </cellStyleXfs>
  <cellXfs count="48">
    <xf numFmtId="0" fontId="0" fillId="0" borderId="0" pivotButton="0" quotePrefix="0" xfId="0"/>
    <xf numFmtId="0" fontId="10" fillId="2" borderId="0" applyAlignment="1" pivotButton="0" quotePrefix="0" xfId="0">
      <alignment vertical="bottom"/>
    </xf>
    <xf numFmtId="0" fontId="11" fillId="2" borderId="0" applyAlignment="1" pivotButton="0" quotePrefix="0" xfId="0">
      <alignment vertical="top"/>
    </xf>
    <xf numFmtId="0" fontId="0" fillId="6" borderId="0" applyAlignment="1" pivotButton="0" quotePrefix="0" xfId="0">
      <alignment vertical="center"/>
    </xf>
    <xf numFmtId="0" fontId="12" fillId="0" borderId="0" applyAlignment="1" pivotButton="0" quotePrefix="0" xfId="0">
      <alignment vertical="top" wrapText="1"/>
    </xf>
    <xf numFmtId="0" fontId="6" fillId="0" borderId="2" applyAlignment="1" pivotButton="0" quotePrefix="0" xfId="0">
      <alignment horizontal="left" vertical="bottom" indent="1"/>
    </xf>
    <xf numFmtId="0" fontId="0" fillId="0" borderId="3" pivotButton="0" quotePrefix="0" xfId="0"/>
    <xf numFmtId="0" fontId="13" fillId="0" borderId="0" applyAlignment="1" pivotButton="0" quotePrefix="0" xfId="0">
      <alignment horizontal="center" vertical="top"/>
    </xf>
    <xf numFmtId="0" fontId="7" fillId="0" borderId="0" applyAlignment="1" pivotButton="0" quotePrefix="0" xfId="0">
      <alignment horizontal="left" vertical="top" wrapText="1" indent="1"/>
    </xf>
    <xf numFmtId="0" fontId="2" fillId="0" borderId="0" applyAlignment="1" pivotButton="0" quotePrefix="0" xfId="0">
      <alignment vertical="top" wrapText="1"/>
    </xf>
    <xf numFmtId="0" fontId="0" fillId="6" borderId="8" applyAlignment="1" pivotButton="0" quotePrefix="0" xfId="0">
      <alignment vertical="center"/>
    </xf>
    <xf numFmtId="0" fontId="14" fillId="0" borderId="0" applyAlignment="1" pivotButton="0" quotePrefix="0" xfId="0">
      <alignment vertical="top"/>
    </xf>
    <xf numFmtId="0" fontId="0" fillId="2" borderId="8" applyAlignment="1" pivotButton="0" quotePrefix="0" xfId="0">
      <alignment vertical="center"/>
    </xf>
    <xf numFmtId="0" fontId="5" fillId="0" borderId="0" applyAlignment="1" pivotButton="0" quotePrefix="0" xfId="0">
      <alignment horizontal="left" vertical="top" wrapText="1" indent="1"/>
    </xf>
    <xf numFmtId="0" fontId="0" fillId="4" borderId="1" applyAlignment="1" pivotButton="0" quotePrefix="0" xfId="0">
      <alignment vertical="center"/>
    </xf>
    <xf numFmtId="0" fontId="0" fillId="3" borderId="1" applyAlignment="1" pivotButton="0" quotePrefix="0" xfId="0">
      <alignment vertical="center"/>
    </xf>
    <xf numFmtId="0" fontId="0" fillId="5" borderId="1" applyAlignment="1" pivotButton="0" quotePrefix="0" xfId="0">
      <alignment vertical="center"/>
    </xf>
    <xf numFmtId="0" fontId="0" fillId="7" borderId="1" applyAlignment="1" pivotButton="0" quotePrefix="0" xfId="0">
      <alignment vertical="center"/>
    </xf>
    <xf numFmtId="0" fontId="15" fillId="0" borderId="0" applyAlignment="1" pivotButton="0" quotePrefix="0" xfId="0">
      <alignment vertical="top" wrapText="1"/>
    </xf>
    <xf numFmtId="0" fontId="16" fillId="0" borderId="0" applyAlignment="1" pivotButton="0" quotePrefix="0" xfId="0">
      <alignment vertical="center"/>
    </xf>
    <xf numFmtId="0" fontId="3" fillId="2" borderId="0" applyAlignment="1" pivotButton="0" quotePrefix="0" xfId="0">
      <alignment horizontal="left" vertical="center" indent="1"/>
    </xf>
    <xf numFmtId="0" fontId="4" fillId="2" borderId="0" applyAlignment="1" pivotButton="0" quotePrefix="0" xfId="0">
      <alignment horizontal="right" vertical="center" indent="1"/>
    </xf>
    <xf numFmtId="0" fontId="9" fillId="0" borderId="0" applyAlignment="1" pivotButton="0" quotePrefix="0" xfId="0">
      <alignment horizontal="right" vertical="bottom" wrapText="1" indent="1"/>
    </xf>
    <xf numFmtId="3" fontId="8" fillId="5" borderId="1" applyAlignment="1" pivotButton="0" quotePrefix="0" xfId="0">
      <alignment horizontal="right" vertical="center" shrinkToFit="1" indent="1"/>
    </xf>
    <xf numFmtId="165" fontId="8" fillId="6" borderId="1" applyAlignment="1" pivotButton="0" quotePrefix="0" xfId="0">
      <alignment horizontal="right" vertical="center" shrinkToFit="1" indent="1"/>
    </xf>
    <xf numFmtId="165" fontId="8" fillId="5" borderId="1" applyAlignment="1" pivotButton="0" quotePrefix="0" xfId="0">
      <alignment horizontal="right" vertical="center" shrinkToFit="1" indent="1"/>
    </xf>
    <xf numFmtId="0" fontId="1" fillId="2" borderId="1" applyAlignment="1" pivotButton="0" quotePrefix="0" xfId="0">
      <alignment horizontal="left" vertical="center" wrapText="1" indent="1"/>
    </xf>
    <xf numFmtId="0" fontId="7" fillId="0" borderId="0" applyAlignment="1" pivotButton="0" quotePrefix="0" xfId="0">
      <alignment horizontal="left" vertical="center" wrapText="1" indent="1"/>
    </xf>
    <xf numFmtId="1" fontId="2" fillId="4" borderId="1" applyAlignment="1" applyProtection="1" pivotButton="0" quotePrefix="0" xfId="0">
      <alignment horizontal="right" vertical="center" indent="1"/>
      <protection locked="0" hidden="0"/>
    </xf>
    <xf numFmtId="1" fontId="2" fillId="3" borderId="1" applyAlignment="1" pivotButton="0" quotePrefix="0" xfId="0">
      <alignment horizontal="right" vertical="center" indent="1"/>
    </xf>
    <xf numFmtId="3" fontId="2" fillId="4" borderId="1" applyAlignment="1" applyProtection="1" pivotButton="0" quotePrefix="0" xfId="0">
      <alignment horizontal="right" vertical="center" indent="1"/>
      <protection locked="0" hidden="0"/>
    </xf>
    <xf numFmtId="3" fontId="2" fillId="3" borderId="1" applyAlignment="1" pivotButton="0" quotePrefix="0" xfId="0">
      <alignment horizontal="right" vertical="center" indent="1"/>
    </xf>
    <xf numFmtId="0" fontId="2" fillId="4" borderId="1" applyAlignment="1" applyProtection="1" pivotButton="0" quotePrefix="0" xfId="0">
      <alignment horizontal="left" vertical="center" indent="1"/>
      <protection locked="0" hidden="0"/>
    </xf>
    <xf numFmtId="0" fontId="0" fillId="0" borderId="6" applyProtection="1" pivotButton="0" quotePrefix="0" xfId="0">
      <protection locked="0" hidden="0"/>
    </xf>
    <xf numFmtId="0" fontId="0" fillId="0" borderId="7" applyProtection="1" pivotButton="0" quotePrefix="0" xfId="0">
      <protection locked="0" hidden="0"/>
    </xf>
    <xf numFmtId="0" fontId="1" fillId="2" borderId="1" applyAlignment="1" pivotButton="0" quotePrefix="0" xfId="0">
      <alignment horizontal="right" vertical="center" wrapText="1" indent="1"/>
    </xf>
    <xf numFmtId="165" fontId="2" fillId="4" borderId="1" applyAlignment="1" applyProtection="1" pivotButton="0" quotePrefix="0" xfId="0">
      <alignment horizontal="right" vertical="center" indent="1"/>
      <protection locked="0" hidden="0"/>
    </xf>
    <xf numFmtId="0" fontId="2" fillId="3" borderId="1" applyAlignment="1" pivotButton="0" quotePrefix="0" xfId="0">
      <alignment horizontal="left" vertical="center" indent="1"/>
    </xf>
    <xf numFmtId="166" fontId="2" fillId="3" borderId="1" applyAlignment="1" pivotButton="0" quotePrefix="0" xfId="0">
      <alignment horizontal="right" vertical="center" indent="1"/>
    </xf>
    <xf numFmtId="165" fontId="2" fillId="3" borderId="1" applyAlignment="1" pivotButton="0" quotePrefix="0" xfId="0">
      <alignment horizontal="right" vertical="center" indent="1"/>
    </xf>
    <xf numFmtId="164" fontId="2" fillId="4" borderId="1" applyAlignment="1" applyProtection="1" pivotButton="0" quotePrefix="0" xfId="0">
      <alignment horizontal="right" vertical="center" indent="1"/>
      <protection locked="0" hidden="0"/>
    </xf>
    <xf numFmtId="167" fontId="2" fillId="3" borderId="1" applyAlignment="1" pivotButton="0" quotePrefix="0" xfId="0">
      <alignment horizontal="right" vertical="center" indent="1"/>
    </xf>
    <xf numFmtId="164" fontId="2" fillId="3" borderId="1" applyAlignment="1" pivotButton="0" quotePrefix="0" xfId="0">
      <alignment horizontal="right" vertical="center" indent="1"/>
    </xf>
    <xf numFmtId="168" fontId="2" fillId="4" borderId="1" applyAlignment="1" applyProtection="1" pivotButton="0" quotePrefix="0" xfId="0">
      <alignment horizontal="right" vertical="center" indent="1"/>
      <protection locked="0" hidden="0"/>
    </xf>
    <xf numFmtId="0" fontId="2" fillId="0" borderId="0" applyAlignment="1" pivotButton="0" quotePrefix="0" xfId="0">
      <alignment horizontal="left" vertical="center" indent="1"/>
    </xf>
    <xf numFmtId="0" fontId="7" fillId="5" borderId="1" applyAlignment="1" pivotButton="0" quotePrefix="0" xfId="0">
      <alignment horizontal="left" vertical="center" indent="1"/>
    </xf>
    <xf numFmtId="0" fontId="7" fillId="5" borderId="1" applyAlignment="1" pivotButton="0" quotePrefix="0" xfId="0">
      <alignment horizontal="left" vertical="center" indent="1"/>
    </xf>
    <xf numFmtId="165" fontId="7" fillId="5" borderId="1" applyAlignment="1" pivotButton="0" quotePrefix="0" xfId="0">
      <alignment horizontal="right" vertical="center" indent="1"/>
    </xf>
  </cellXfs>
  <cellStyles count="1">
    <cellStyle name="Normal" xfId="0" builtinId="0" hidden="0"/>
  </cellStyles>
  <dxfs count="3">
    <dxf>
      <font>
        <b val="1"/>
        <color rgb="000F5A33"/>
      </font>
      <fill>
        <patternFill patternType="solid">
          <fgColor rgb="00D8EEDF"/>
          <bgColor rgb="00D8EEDF"/>
        </patternFill>
      </fill>
    </dxf>
    <dxf>
      <font>
        <b val="1"/>
        <color rgb="008A3B00"/>
      </font>
      <fill>
        <patternFill patternType="solid">
          <fgColor rgb="00FFE2C6"/>
          <bgColor rgb="00FFE2C6"/>
        </patternFill>
      </fill>
    </dxf>
    <dxf>
      <font>
        <b val="1"/>
        <color rgb="009B1C0C"/>
      </font>
      <fill>
        <patternFill patternType="solid">
          <fgColor rgb="00F9D3CB"/>
          <bgColor rgb="00F9D3CB"/>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worksheet" Target="/xl/worksheets/sheet2.xml" Id="rId2"/><Relationship Type="http://schemas.openxmlformats.org/officeDocument/2006/relationships/worksheet" Target="/xl/worksheets/sheet3.xml" Id="rId3"/><Relationship Type="http://schemas.openxmlformats.org/officeDocument/2006/relationships/worksheet" Target="/xl/worksheets/sheet4.xml" Id="rId4"/><Relationship Type="http://schemas.openxmlformats.org/officeDocument/2006/relationships/worksheet" Target="/xl/worksheets/sheet5.xml" Id="rId5"/><Relationship Type="http://schemas.openxmlformats.org/officeDocument/2006/relationships/worksheet" Target="/xl/worksheets/sheet6.xml" Id="rId6"/><Relationship Type="http://schemas.openxmlformats.org/officeDocument/2006/relationships/styles" Target="styles.xml" Id="rId7"/><Relationship Type="http://schemas.openxmlformats.org/officeDocument/2006/relationships/theme" Target="theme/theme1.xml" Id="rId8"/></Relationships>
</file>

<file path=xl/comments/comment1.xml><?xml version="1.0" encoding="utf-8"?>
<comments xmlns="http://schemas.openxmlformats.org/spreadsheetml/2006/main">
  <authors>
    <author>Built by Estrada</author>
  </authors>
  <commentList>
    <comment ref="A1" authorId="0" shapeId="0">
      <text>
        <t>Expense lines 5-19 of IRS Schedule E (Form 1040) 2025, Part I. Source: https://www.irs.gov/pub/irs-pdf/f1040se.pdf and the 2025 instructions https://www.irs.gov/instructions/i1040se. Checked 2026-10-03.</t>
      </text>
    </comment>
  </commentList>
</comment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Relationships xmlns="http://schemas.openxmlformats.org/package/2006/relationships"><Relationship Type="http://schemas.openxmlformats.org/officeDocument/2006/relationships/hyperlink" Target="https://www.irs.gov/pub/irs-pdf/f1040se.pdf" TargetMode="External" Id="rId1"/><Relationship Type="http://schemas.openxmlformats.org/officeDocument/2006/relationships/hyperlink" Target="mailto:hello@builtbyestrada.ai" TargetMode="External" Id="rId2"/><Relationship Type="http://schemas.openxmlformats.org/officeDocument/2006/relationships/hyperlink" Target="https://builtbyestrada.ai/products/landlord-tracker/" TargetMode="External" Id="rId3"/></Relationships>
</file>

<file path=xl/worksheets/_rels/sheet6.xml.rels><Relationships xmlns="http://schemas.openxmlformats.org/package/2006/relationships"><Relationship Type="http://schemas.openxmlformats.org/officeDocument/2006/relationships/comments" Target="/xl/comments/comment1.xml" Id="comments"/><Relationship Type="http://schemas.openxmlformats.org/officeDocument/2006/relationships/vmlDrawing" Target="/xl/drawings/commentsDrawing1.vml" Id="anysvml"/></Relationships>
</file>

<file path=xl/worksheets/sheet1.xml><?xml version="1.0" encoding="utf-8"?>
<worksheet xmlns="http://schemas.openxmlformats.org/spreadsheetml/2006/main">
  <sheetPr>
    <tabColor rgb="00E8590C"/>
    <outlinePr summaryBelow="1" summaryRight="1"/>
    <pageSetUpPr fitToPage="1"/>
  </sheetPr>
  <dimension ref="A1:E76"/>
  <sheetViews>
    <sheetView showGridLines="0" zoomScale="100" workbookViewId="0">
      <selection activeCell="A1" sqref="A1"/>
    </sheetView>
  </sheetViews>
  <sheetFormatPr baseColWidth="8" defaultRowHeight="15"/>
  <cols>
    <col width="2" customWidth="1" min="1" max="1"/>
    <col width="6" customWidth="1" min="2" max="2"/>
    <col width="22" customWidth="1" min="3" max="3"/>
    <col width="74" customWidth="1" min="4" max="4"/>
    <col width="2" customWidth="1" min="5" max="5"/>
  </cols>
  <sheetData>
    <row r="1" ht="38" customHeight="1">
      <c r="A1" s="1" t="n"/>
      <c r="B1" s="1" t="inlineStr">
        <is>
          <t>Landlord Rent &amp; Expense Tracker</t>
        </is>
      </c>
      <c r="C1" s="1" t="n"/>
      <c r="D1" s="1" t="n"/>
      <c r="E1" s="1" t="n"/>
    </row>
    <row r="2" ht="22" customHeight="1">
      <c r="A2" s="2" t="n"/>
      <c r="B2" s="2" t="inlineStr">
        <is>
          <t>Start here  ·  Built by Estrada  ·  builtbyestrada.ai</t>
        </is>
      </c>
      <c r="C2" s="2" t="n"/>
      <c r="D2" s="2" t="n"/>
      <c r="E2" s="2" t="n"/>
    </row>
    <row r="3" ht="7" customHeight="1">
      <c r="A3" s="3" t="n"/>
      <c r="B3" s="3" t="n"/>
      <c r="C3" s="3" t="n"/>
      <c r="D3" s="3" t="n"/>
      <c r="E3" s="3" t="n"/>
    </row>
    <row r="4" ht="10" customHeight="1"/>
    <row r="5" ht="35.04000000000001" customHeight="1">
      <c r="B5" s="4" t="inlineStr">
        <is>
          <t>Type your units and what each tenant pays. The sheet tracks who's late and what they owe, sorts your bills into the IRS Schedule E lines, and adds up your year. It opens with EXAMPLE rows so you can see it work.</t>
        </is>
      </c>
    </row>
    <row r="6" ht="10" customHeight="1"/>
    <row r="7" ht="26" customHeight="1">
      <c r="B7" s="5" t="inlineStr">
        <is>
          <t>First result in 5 minutes</t>
        </is>
      </c>
      <c r="C7" s="6" t="n"/>
      <c r="D7" s="6" t="n"/>
    </row>
    <row r="8" ht="6" customHeight="1"/>
    <row r="9" ht="34.40000000000001" customHeight="1">
      <c r="B9" s="7" t="n">
        <v>1</v>
      </c>
      <c r="C9" s="8" t="inlineStr">
        <is>
          <t>Property</t>
        </is>
      </c>
      <c r="D9" s="9" t="inlineStr">
        <is>
          <t>Type the property name, then each unit with its tenant and monthly rent. A single house is one unit.</t>
        </is>
      </c>
    </row>
    <row r="10" ht="34.40000000000001" customHeight="1">
      <c r="B10" s="7" t="n">
        <v>2</v>
      </c>
      <c r="C10" s="8" t="inlineStr">
        <is>
          <t>Rent ledger</t>
        </is>
      </c>
      <c r="D10" s="9" t="inlineStr">
        <is>
          <t>Each month, type what each unit paid and the date. Balance and status fill in. Late rent turns red.</t>
        </is>
      </c>
    </row>
    <row r="11" ht="32" customHeight="1">
      <c r="B11" s="7" t="n">
        <v>3</v>
      </c>
      <c r="C11" s="8" t="inlineStr">
        <is>
          <t>Expenses</t>
        </is>
      </c>
      <c r="D11" s="9" t="inlineStr">
        <is>
          <t>Log each bill: date, category, amount. Each category is a line on IRS Schedule E.</t>
        </is>
      </c>
    </row>
    <row r="12" ht="32" customHeight="1">
      <c r="B12" s="7" t="n">
        <v>4</v>
      </c>
      <c r="C12" s="8" t="inlineStr">
        <is>
          <t>Year summary</t>
        </is>
      </c>
      <c r="D12" s="9" t="inlineStr">
        <is>
          <t>Rents, expenses by Schedule E line, and income or loss. Print it for your tax preparer.</t>
        </is>
      </c>
    </row>
    <row r="13" ht="10" customHeight="1"/>
    <row r="14" ht="26" customHeight="1">
      <c r="B14" s="5" t="inlineStr">
        <is>
          <t>What each tab does</t>
        </is>
      </c>
      <c r="C14" s="6" t="n"/>
      <c r="D14" s="6" t="n"/>
    </row>
    <row r="15" ht="6" customHeight="1"/>
    <row r="16" ht="30" customHeight="1">
      <c r="B16" s="10" t="n"/>
      <c r="C16" s="8" t="inlineStr">
        <is>
          <t>Start here</t>
        </is>
      </c>
      <c r="D16" s="9" t="inlineStr">
        <is>
          <t>This page.</t>
        </is>
      </c>
    </row>
    <row r="17" ht="30" customHeight="1">
      <c r="B17" s="10" t="n"/>
      <c r="C17" s="11" t="inlineStr">
        <is>
          <t>Property</t>
        </is>
      </c>
      <c r="D17" s="9" t="inlineStr">
        <is>
          <t>Settings, one property and up to 4 units with tenant and rent.</t>
        </is>
      </c>
    </row>
    <row r="18" ht="30" customHeight="1">
      <c r="B18" s="10" t="n"/>
      <c r="C18" s="11" t="inlineStr">
        <is>
          <t>Rent ledger</t>
        </is>
      </c>
      <c r="D18" s="9" t="inlineStr">
        <is>
          <t>12 months for each unit: rent due, paid, date, balance and who's late.</t>
        </is>
      </c>
    </row>
    <row r="19" ht="30" customHeight="1">
      <c r="B19" s="10" t="n"/>
      <c r="C19" s="11" t="inlineStr">
        <is>
          <t>Expenses</t>
        </is>
      </c>
      <c r="D19" s="9" t="inlineStr">
        <is>
          <t>Up to 60 bills, each with a Schedule E category.</t>
        </is>
      </c>
    </row>
    <row r="20" ht="30" customHeight="1">
      <c r="B20" s="12" t="n"/>
      <c r="C20" s="11" t="inlineStr">
        <is>
          <t>Year summary</t>
        </is>
      </c>
      <c r="D20" s="9" t="inlineStr">
        <is>
          <t>Rents, expenses by Schedule E line, income or loss, rent owed. Fills itself in.</t>
        </is>
      </c>
    </row>
    <row r="21" ht="19.2" customHeight="1">
      <c r="C21" s="13" t="inlineStr">
        <is>
          <t>Tab colors: orange tabs are where you type, dark tabs fill themselves in or print.</t>
        </is>
      </c>
    </row>
    <row r="22" ht="10" customHeight="1"/>
    <row r="23" ht="26" customHeight="1">
      <c r="B23" s="5" t="inlineStr">
        <is>
          <t>Colors</t>
        </is>
      </c>
      <c r="C23" s="6" t="n"/>
      <c r="D23" s="6" t="n"/>
    </row>
    <row r="24" ht="6" customHeight="1"/>
    <row r="25" ht="21.2" customHeight="1">
      <c r="B25" s="14" t="n"/>
      <c r="C25" s="8" t="inlineStr">
        <is>
          <t>Yellow</t>
        </is>
      </c>
      <c r="D25" s="9" t="inlineStr">
        <is>
          <t>You type here. Every other cell is locked.</t>
        </is>
      </c>
    </row>
    <row r="26" ht="21.2" customHeight="1">
      <c r="B26" s="15" t="n"/>
      <c r="C26" s="8" t="inlineStr">
        <is>
          <t>Gray</t>
        </is>
      </c>
      <c r="D26" s="9" t="inlineStr">
        <is>
          <t>The sheet calculates it. It is locked so a formula doesn't get erased by accident.</t>
        </is>
      </c>
    </row>
    <row r="27" ht="21.2" customHeight="1">
      <c r="B27" s="16" t="n"/>
      <c r="C27" s="8" t="inlineStr">
        <is>
          <t>Bold, sand</t>
        </is>
      </c>
      <c r="D27" s="9" t="inlineStr">
        <is>
          <t>Totals and results.</t>
        </is>
      </c>
    </row>
    <row r="28" ht="34.40000000000001" customHeight="1">
      <c r="B28" s="17" t="n"/>
      <c r="C28" s="8" t="inlineStr">
        <is>
          <t>Orange, red, green</t>
        </is>
      </c>
      <c r="D28" s="9" t="inlineStr">
        <is>
          <t>Orange: look at it soon (due now, renew soon, open repair, a row to check). Red: late or expired. Green: paid, active or done.</t>
        </is>
      </c>
    </row>
    <row r="29" ht="10" customHeight="1"/>
    <row r="30" ht="26" customHeight="1">
      <c r="B30" s="5" t="inlineStr">
        <is>
          <t>The EXAMPLE rows</t>
        </is>
      </c>
      <c r="C30" s="6" t="n"/>
      <c r="D30" s="6" t="n"/>
    </row>
    <row r="31" ht="6" customHeight="1"/>
    <row r="32" ht="32.40000000000001" customHeight="1">
      <c r="C32" s="9" t="inlineStr">
        <is>
          <t>Rows marked EXAMPLE show how the sheet works: one duplex, two units, rent through October 2026 and six bills. They are not real people or places.</t>
        </is>
      </c>
    </row>
    <row r="33" ht="32.40000000000001" customHeight="1">
      <c r="C33" s="9" t="inlineStr">
        <is>
          <t>To clear them, select the yellow cells of those rows and press Delete. Clear Rent ledger and Expenses first, then the Property tab.</t>
        </is>
      </c>
    </row>
    <row r="34" ht="10" customHeight="1"/>
    <row r="35" ht="26" customHeight="1">
      <c r="B35" s="5" t="inlineStr">
        <is>
          <t>Keep the unit order</t>
        </is>
      </c>
      <c r="C35" s="6" t="n"/>
      <c r="D35" s="6" t="n"/>
    </row>
    <row r="36" ht="6" customHeight="1"/>
    <row r="37" ht="32.40000000000001" customHeight="1">
      <c r="C37" s="9" t="inlineStr">
        <is>
          <t>Rent ledger keeps 12 rows for each unit, in the order of the units list. Add new units at the end. Once you log rent, don't sort or delete units, or the payments end up under the wrong unit.</t>
        </is>
      </c>
    </row>
    <row r="38" ht="10" customHeight="1"/>
    <row r="39" ht="26" customHeight="1">
      <c r="B39" s="5" t="inlineStr">
        <is>
          <t>What the rent status means</t>
        </is>
      </c>
      <c r="C39" s="6" t="n"/>
      <c r="D39" s="6" t="n"/>
    </row>
    <row r="40" ht="6" customHeight="1"/>
    <row r="41" ht="19.2" customHeight="1">
      <c r="C41" s="9" t="inlineStr">
        <is>
          <t>Paid: paid in full by the due day plus grace days. Paid late: paid in full after that.</t>
        </is>
      </c>
    </row>
    <row r="42" ht="19.2" customHeight="1">
      <c r="C42" s="9" t="inlineStr">
        <is>
          <t>Due now: the due day passed and the grace days haven't. Partial: paid less than the rent.</t>
        </is>
      </c>
    </row>
    <row r="43" ht="19.2" customHeight="1">
      <c r="C43" s="9" t="inlineStr">
        <is>
          <t>Late: grace days are over and the rent isn't paid in full. Not due yet: a month still ahead.</t>
        </is>
      </c>
    </row>
    <row r="44" ht="10" customHeight="1"/>
    <row r="45" ht="26" customHeight="1">
      <c r="B45" s="5" t="inlineStr">
        <is>
          <t>Taxes</t>
        </is>
      </c>
      <c r="C45" s="6" t="n"/>
      <c r="D45" s="6" t="n"/>
    </row>
    <row r="46" ht="6" customHeight="1"/>
    <row r="47" ht="19.2" customHeight="1">
      <c r="C47" s="9" t="inlineStr">
        <is>
          <t>This is a record of your numbers for your tax preparer, who confirms what you can deduct and how to depreciate.</t>
        </is>
      </c>
    </row>
    <row r="48" ht="32.40000000000001" customHeight="1">
      <c r="C48" s="9" t="inlineStr">
        <is>
          <t>The categories follow the expense lines of IRS Schedule E (Form 1040), Part I, as printed on the 2025 form. Rent counts in the month it was for.</t>
        </is>
      </c>
    </row>
    <row r="49" ht="32.40000000000001" customHeight="1">
      <c r="C49" s="9" t="inlineStr">
        <is>
          <t>The IRS instructions say repairs can be deducted and improvements can't: improvements are depreciated over several years. Pick Improvement and ask your preparer.</t>
        </is>
      </c>
    </row>
    <row r="50" ht="19.2" customHeight="1">
      <c r="C50" s="18" t="inlineStr">
        <is>
          <t>https://www.irs.gov/pub/irs-pdf/f1040se.pdf</t>
        </is>
      </c>
    </row>
    <row r="51" ht="10" customHeight="1"/>
    <row r="52" ht="26" customHeight="1">
      <c r="B52" s="5" t="inlineStr">
        <is>
          <t>Use it in Google Sheets</t>
        </is>
      </c>
      <c r="C52" s="6" t="n"/>
      <c r="D52" s="6" t="n"/>
    </row>
    <row r="53" ht="6" customHeight="1"/>
    <row r="54" ht="32.40000000000001" customHeight="1">
      <c r="C54" s="9" t="inlineStr">
        <is>
          <t>Open a blank Google Sheet. Go to File &gt; Import &gt; Upload, pick this file, choose 'Replace spreadsheet' and click Import data.</t>
        </is>
      </c>
    </row>
    <row r="55" ht="19.2" customHeight="1">
      <c r="C55" s="9" t="inlineStr">
        <is>
          <t>Or upload the file to Google Drive and open it with Google Sheets. Excel and LibreOffice open it as is.</t>
        </is>
      </c>
    </row>
    <row r="56" ht="10" customHeight="1"/>
    <row r="57" ht="26" customHeight="1">
      <c r="B57" s="5" t="inlineStr">
        <is>
          <t>Print or save as PDF</t>
        </is>
      </c>
      <c r="C57" s="6" t="n"/>
      <c r="D57" s="6" t="n"/>
    </row>
    <row r="58" ht="6" customHeight="1"/>
    <row r="59" ht="32.40000000000001" customHeight="1">
      <c r="C59" s="9" t="inlineStr">
        <is>
          <t>Excel: open Year summary, then File &gt; Print and pick a PDF printer (Windows: Microsoft Print to PDF; Mac: PDF &gt; Save as PDF). It is already set to fit the page width.</t>
        </is>
      </c>
    </row>
    <row r="60" ht="19.2" customHeight="1">
      <c r="C60" s="9" t="inlineStr">
        <is>
          <t>Google Sheets: open Year summary, then File &gt; Download &gt; PDF. Pick Current sheet and Fit to width.</t>
        </is>
      </c>
    </row>
    <row r="61" ht="19.2" customHeight="1">
      <c r="C61" s="9" t="inlineStr">
        <is>
          <t>LibreOffice: open the tab, then File &gt; Export as PDF. Any other tab prints the same way.</t>
        </is>
      </c>
    </row>
    <row r="62" ht="10" customHeight="1"/>
    <row r="63" ht="26" customHeight="1">
      <c r="B63" s="5" t="inlineStr">
        <is>
          <t>Locked cells</t>
        </is>
      </c>
      <c r="C63" s="6" t="n"/>
      <c r="D63" s="6" t="n"/>
    </row>
    <row r="64" ht="6" customHeight="1"/>
    <row r="65" ht="45.6" customHeight="1">
      <c r="C65" s="9" t="inlineStr">
        <is>
          <t>Gray cells are locked and there is no password. To change a formula or add rows, unlock the tab first: in Excel, Review &gt; Unprotect Sheet. In LibreOffice, Tools &gt; Protect Sheet. In Google Sheets, Data &gt; Protect sheets and ranges.</t>
        </is>
      </c>
    </row>
    <row r="66" ht="10" customHeight="1"/>
    <row r="67" ht="26" customHeight="1">
      <c r="B67" s="5" t="inlineStr">
        <is>
          <t>Help</t>
        </is>
      </c>
      <c r="C67" s="6" t="n"/>
      <c r="D67" s="6" t="n"/>
    </row>
    <row r="68" ht="6" customHeight="1"/>
    <row r="69" ht="19.2" customHeight="1">
      <c r="C69" s="18" t="inlineStr">
        <is>
          <t>Questions, or a number that looks wrong: hello@builtbyestrada.ai</t>
        </is>
      </c>
    </row>
    <row r="70" ht="10" customHeight="1"/>
    <row r="71" ht="26" customHeight="1">
      <c r="B71" s="5" t="inlineStr">
        <is>
          <t>Full version</t>
        </is>
      </c>
      <c r="C71" s="6" t="n"/>
      <c r="D71" s="6" t="n"/>
    </row>
    <row r="72" ht="6" customHeight="1"/>
    <row r="73" ht="45.6" customHeight="1">
      <c r="C73" s="9" t="inlineStr">
        <is>
          <t>The full version adds up to 10 properties and 30 units, tenants and leases with renewal alerts, late fees and days late, a deductible column with receipt links, a mileage log, a repairs and turnover log, and a year summary for each property with cash on cash.</t>
        </is>
      </c>
    </row>
    <row r="74" ht="19.2" customHeight="1">
      <c r="C74" s="18" t="inlineStr">
        <is>
          <t>https://builtbyestrada.ai/products/landlord-tracker/</t>
        </is>
      </c>
    </row>
    <row r="75" ht="10" customHeight="1"/>
    <row r="76" ht="18" customHeight="1">
      <c r="C76" s="19" t="inlineStr">
        <is>
          <t>Version 1.1, October 2026</t>
        </is>
      </c>
    </row>
  </sheetData>
  <sheetProtection selectLockedCells="0" selectUnlockedCells="0" sheet="1" objects="0" insertRows="1" insertHyperlinks="1" autoFilter="1" scenarios="0" formatColumns="0" deleteColumns="1" insertColumns="1" pivotTables="1" deleteRows="1" formatCells="0" formatRows="0" sort="1"/>
  <mergeCells count="33">
    <mergeCell ref="B14:D14"/>
    <mergeCell ref="B67:D67"/>
    <mergeCell ref="B23:D23"/>
    <mergeCell ref="C33:D33"/>
    <mergeCell ref="B57:D57"/>
    <mergeCell ref="C42:D42"/>
    <mergeCell ref="C74:D74"/>
    <mergeCell ref="C73:D73"/>
    <mergeCell ref="C47:D47"/>
    <mergeCell ref="C54:D54"/>
    <mergeCell ref="C65:D65"/>
    <mergeCell ref="C41:D41"/>
    <mergeCell ref="C55:D55"/>
    <mergeCell ref="C50:D50"/>
    <mergeCell ref="B30:D30"/>
    <mergeCell ref="C59:D59"/>
    <mergeCell ref="C43:D43"/>
    <mergeCell ref="B5:D5"/>
    <mergeCell ref="C21:D21"/>
    <mergeCell ref="B45:D45"/>
    <mergeCell ref="C60:D60"/>
    <mergeCell ref="B63:D63"/>
    <mergeCell ref="B35:D35"/>
    <mergeCell ref="C61:D61"/>
    <mergeCell ref="C48:D48"/>
    <mergeCell ref="B7:D7"/>
    <mergeCell ref="C32:D32"/>
    <mergeCell ref="B71:D71"/>
    <mergeCell ref="C37:D37"/>
    <mergeCell ref="B52:D52"/>
    <mergeCell ref="B39:D39"/>
    <mergeCell ref="C69:D69"/>
    <mergeCell ref="C49:D49"/>
  </mergeCells>
  <hyperlinks>
    <hyperlink ref="C17" location="'Property'!A1" display="Property"/>
    <hyperlink ref="C18" location="'Rent ledger'!A1" display="Rent ledger"/>
    <hyperlink ref="C19" location="'Expenses'!A1" display="Expenses"/>
    <hyperlink ref="C20" location="'Year summary'!A1" display="Year summary"/>
    <hyperlink xmlns:r="http://schemas.openxmlformats.org/officeDocument/2006/relationships" ref="C50" r:id="rId1"/>
    <hyperlink xmlns:r="http://schemas.openxmlformats.org/officeDocument/2006/relationships" ref="C69" r:id="rId2"/>
    <hyperlink xmlns:r="http://schemas.openxmlformats.org/officeDocument/2006/relationships" ref="C74" r:id="rId3"/>
  </hyperlinks>
  <printOptions horizontalCentered="1"/>
  <pageMargins left="0.4" right="0.4" top="0.5" bottom="0.5" header="0.5" footer="0.5"/>
  <pageSetup orientation="portrait" paperSize="1" fitToHeight="0" fitToWidth="1"/>
  <headerFooter>
    <oddHeader/>
    <oddFooter>&amp;C&amp;"Arial"&amp;8 &amp;P / &amp;N</oddFooter>
    <evenHeader/>
    <evenFooter/>
    <firstHeader/>
    <firstFooter/>
  </headerFooter>
  <rowBreaks count="2" manualBreakCount="2">
    <brk id="33" min="0" max="16383" man="1"/>
    <brk id="69" min="0" max="16383" man="1"/>
  </rowBreaks>
</worksheet>
</file>

<file path=xl/worksheets/sheet2.xml><?xml version="1.0" encoding="utf-8"?>
<worksheet xmlns="http://schemas.openxmlformats.org/spreadsheetml/2006/main">
  <sheetPr>
    <tabColor rgb="00E8590C"/>
    <outlinePr summaryBelow="1" summaryRight="1"/>
    <pageSetUpPr fitToPage="1"/>
  </sheetPr>
  <dimension ref="A1:D23"/>
  <sheetViews>
    <sheetView showGridLines="0" zoomScale="100" workbookViewId="0">
      <pane ySplit="4" topLeftCell="A5" activePane="bottomLeft" state="frozen"/>
      <selection pane="bottomLeft" activeCell="A1" sqref="A1"/>
    </sheetView>
  </sheetViews>
  <sheetFormatPr baseColWidth="8" defaultRowHeight="15"/>
  <cols>
    <col width="32" customWidth="1" min="1" max="1"/>
    <col width="24" customWidth="1" min="2" max="2"/>
    <col width="14" customWidth="1" min="3" max="3"/>
    <col width="44" customWidth="1" min="4" max="4"/>
  </cols>
  <sheetData>
    <row r="1" ht="30" customHeight="1">
      <c r="A1" s="20" t="inlineStr">
        <is>
          <t>Property</t>
        </is>
      </c>
      <c r="B1" s="20" t="n"/>
      <c r="C1" s="20" t="n"/>
      <c r="D1" s="21" t="inlineStr">
        <is>
          <t>Landlord Rent &amp; Expense Tracker</t>
        </is>
      </c>
    </row>
    <row r="2" ht="19.2" customHeight="1">
      <c r="A2" s="13" t="inlineStr">
        <is>
          <t>Settings first, then the property and one row per unit with its tenant and rent. The other tabs read from here.</t>
        </is>
      </c>
    </row>
    <row r="3" ht="28" customHeight="1">
      <c r="B3" s="22" t="inlineStr">
        <is>
          <t>Units</t>
        </is>
      </c>
      <c r="C3" s="22" t="inlineStr">
        <is>
          <t>Rent per month</t>
        </is>
      </c>
      <c r="D3" s="22" t="inlineStr">
        <is>
          <t>Rent per year</t>
        </is>
      </c>
    </row>
    <row r="4" ht="26" customHeight="1">
      <c r="B4" s="23">
        <f>SUMPRODUCT((A18:A21&lt;&gt;"")*1)</f>
        <v/>
      </c>
      <c r="C4" s="24">
        <f>SUM(C18:C21)</f>
        <v/>
      </c>
      <c r="D4" s="25">
        <f>SUM(C18:C21)*12</f>
        <v/>
      </c>
    </row>
    <row r="5" ht="18" customHeight="1"/>
    <row r="6" ht="26" customHeight="1">
      <c r="A6" s="5" t="inlineStr">
        <is>
          <t>Settings</t>
        </is>
      </c>
      <c r="B6" s="6" t="n"/>
      <c r="C6" s="6" t="n"/>
      <c r="D6" s="6" t="n"/>
    </row>
    <row r="7" ht="30" customHeight="1">
      <c r="A7" s="26" t="inlineStr">
        <is>
          <t>Setting</t>
        </is>
      </c>
      <c r="B7" s="26" t="inlineStr">
        <is>
          <t>You type</t>
        </is>
      </c>
      <c r="C7" s="26" t="inlineStr">
        <is>
          <t>In use</t>
        </is>
      </c>
      <c r="D7" s="26" t="inlineStr">
        <is>
          <t>How it works</t>
        </is>
      </c>
    </row>
    <row r="8" ht="32.40000000000001" customHeight="1">
      <c r="A8" s="27" t="inlineStr">
        <is>
          <t>Tax year</t>
        </is>
      </c>
      <c r="B8" s="28" t="n"/>
      <c r="C8" s="29">
        <f>IF(B8="",YEAR(TODAY()),B8)</f>
        <v/>
      </c>
      <c r="D8" s="13" t="inlineStr">
        <is>
          <t>Blank = this year. Use one copy of the file per year.</t>
        </is>
      </c>
    </row>
    <row r="9" ht="19.2" customHeight="1">
      <c r="A9" s="27" t="inlineStr">
        <is>
          <t>Day of the month rent is due</t>
        </is>
      </c>
      <c r="B9" s="30" t="n"/>
      <c r="C9" s="31">
        <f>IF(B9="",1,B9)</f>
        <v/>
      </c>
      <c r="D9" s="13" t="inlineStr">
        <is>
          <t>Blank = the 1st.</t>
        </is>
      </c>
    </row>
    <row r="10" ht="32.40000000000001" customHeight="1">
      <c r="A10" s="27" t="inlineStr">
        <is>
          <t>Grace days before rent is late</t>
        </is>
      </c>
      <c r="B10" s="30" t="n"/>
      <c r="C10" s="31">
        <f>IF(B10="",0,B10)</f>
        <v/>
      </c>
      <c r="D10" s="13" t="inlineStr">
        <is>
          <t>Blank = 0: rent not paid on the due day shows Late the next day. Use what your lease says.</t>
        </is>
      </c>
    </row>
    <row r="11" ht="18" customHeight="1"/>
    <row r="12" ht="26" customHeight="1">
      <c r="A12" s="5" t="inlineStr">
        <is>
          <t>Property</t>
        </is>
      </c>
      <c r="B12" s="6" t="n"/>
      <c r="C12" s="6" t="n"/>
      <c r="D12" s="6" t="n"/>
    </row>
    <row r="13" ht="18" customHeight="1">
      <c r="A13" s="27" t="inlineStr">
        <is>
          <t>Property name</t>
        </is>
      </c>
      <c r="B13" s="32" t="inlineStr">
        <is>
          <t>EXAMPLE Duplex</t>
        </is>
      </c>
      <c r="C13" s="33" t="n"/>
      <c r="D13" s="34" t="n"/>
    </row>
    <row r="14" ht="18" customHeight="1">
      <c r="A14" s="27" t="inlineStr">
        <is>
          <t>Address</t>
        </is>
      </c>
      <c r="B14" s="32" t="inlineStr">
        <is>
          <t>100 Oak St</t>
        </is>
      </c>
      <c r="C14" s="33" t="n"/>
      <c r="D14" s="34" t="n"/>
    </row>
    <row r="15" ht="18" customHeight="1"/>
    <row r="16" ht="26" customHeight="1">
      <c r="A16" s="5" t="inlineStr">
        <is>
          <t>Units</t>
        </is>
      </c>
      <c r="B16" s="6" t="n"/>
      <c r="C16" s="6" t="n"/>
      <c r="D16" s="6" t="n"/>
    </row>
    <row r="17" ht="30" customHeight="1">
      <c r="A17" s="26" t="inlineStr">
        <is>
          <t>Unit</t>
        </is>
      </c>
      <c r="B17" s="26" t="inlineStr">
        <is>
          <t>Tenant</t>
        </is>
      </c>
      <c r="C17" s="35" t="inlineStr">
        <is>
          <t>Rent per month</t>
        </is>
      </c>
      <c r="D17" s="26" t="inlineStr">
        <is>
          <t>Notes</t>
        </is>
      </c>
    </row>
    <row r="18" ht="18" customHeight="1">
      <c r="A18" s="32" t="inlineStr">
        <is>
          <t>A</t>
        </is>
      </c>
      <c r="B18" s="32" t="inlineStr">
        <is>
          <t>EXAMPLE Tenant 1</t>
        </is>
      </c>
      <c r="C18" s="36" t="n">
        <v>1100</v>
      </c>
      <c r="D18" s="32" t="n"/>
    </row>
    <row r="19" ht="18" customHeight="1">
      <c r="A19" s="32" t="inlineStr">
        <is>
          <t>B</t>
        </is>
      </c>
      <c r="B19" s="32" t="inlineStr">
        <is>
          <t>EXAMPLE Tenant 2</t>
        </is>
      </c>
      <c r="C19" s="36" t="n">
        <v>1250</v>
      </c>
      <c r="D19" s="32" t="n"/>
    </row>
    <row r="20" ht="18" customHeight="1">
      <c r="A20" s="32" t="n"/>
      <c r="B20" s="32" t="n"/>
      <c r="C20" s="36" t="n"/>
      <c r="D20" s="32" t="n"/>
    </row>
    <row r="21" ht="18" customHeight="1">
      <c r="A21" s="32" t="n"/>
      <c r="B21" s="32" t="n"/>
      <c r="C21" s="36" t="n"/>
      <c r="D21" s="32" t="n"/>
    </row>
    <row r="22" ht="18" customHeight="1"/>
    <row r="23" ht="19.2" customHeight="1">
      <c r="A23" s="13" t="inlineStr">
        <is>
          <t>Name each unit before you log rent. Rent ledger keeps 12 rows for each unit in this order.</t>
        </is>
      </c>
    </row>
  </sheetData>
  <sheetProtection selectLockedCells="0" selectUnlockedCells="0" sheet="1" objects="0" insertRows="1" insertHyperlinks="1" autoFilter="1" scenarios="0" formatColumns="0" deleteColumns="1" insertColumns="1" pivotTables="1" deleteRows="1" formatCells="0" formatRows="0" sort="1"/>
  <mergeCells count="7">
    <mergeCell ref="A23:D23"/>
    <mergeCell ref="B14:D14"/>
    <mergeCell ref="A6:D6"/>
    <mergeCell ref="A12:D12"/>
    <mergeCell ref="B13:D13"/>
    <mergeCell ref="A2:D2"/>
    <mergeCell ref="A16:D16"/>
  </mergeCells>
  <dataValidations count="7">
    <dataValidation sqref="B8" showDropDown="0" showInputMessage="1" showErrorMessage="1" allowBlank="1" errorTitle="Check this cell" error="That value doesn't fit here. Check the message on this cell." promptTitle="Tax year" prompt="Blank = this year. Use one copy of the file per year." type="whole" errorStyle="stop" operator="between">
      <formula1>2000</formula1>
      <formula2>2100</formula2>
    </dataValidation>
    <dataValidation sqref="B9" showDropDown="0" showInputMessage="1" showErrorMessage="1" allowBlank="1" errorTitle="Check this cell" error="That value doesn't fit here. Check the message on this cell." promptTitle="Rent due day" prompt="Blank = the 1st." type="whole" errorStyle="stop" operator="between">
      <formula1>1</formula1>
      <formula2>31</formula2>
    </dataValidation>
    <dataValidation sqref="B10" showDropDown="0" showInputMessage="1" showErrorMessage="1" allowBlank="1" errorTitle="Check this cell" error="That value doesn't fit here. Check the message on this cell." promptTitle="Grace days" prompt="Blank = 0: rent not paid on the due day shows Late the next day. Use what your lease says." type="whole" errorStyle="stop" operator="between">
      <formula1>0</formula1>
      <formula2>31</formula2>
    </dataValidation>
    <dataValidation sqref="B13" showDropDown="0" showInputMessage="1" showErrorMessage="0" allowBlank="1" errorTitle="Check this cell" error="That value doesn't fit here. Check the message on this cell." promptTitle="Property name" prompt="A short name you'll recognize." errorStyle="stop"/>
    <dataValidation sqref="B14" showDropDown="0" showInputMessage="1" showErrorMessage="0" allowBlank="1" errorTitle="Check this cell" error="That value doesn't fit here. Check the message on this cell." promptTitle="Address" prompt="Street address." errorStyle="stop"/>
    <dataValidation sqref="A18:A21" showDropDown="0" showInputMessage="1" showErrorMessage="0" allowBlank="1" errorTitle="Check this cell" error="That value doesn't fit here. Check the message on this cell." promptTitle="Unit" prompt="A, B, 101, Main... One row per unit. A single house is one row." errorStyle="stop"/>
    <dataValidation sqref="C18:C21" showDropDown="0" showInputMessage="1" showErrorMessage="1" allowBlank="1" errorTitle="Check this cell" error="That value doesn't fit here. Check the message on this cell." promptTitle="Rent per month" prompt="The monthly rent on the lease." type="decimal" errorStyle="stop" operator="greaterThanOrEqual">
      <formula1>0</formula1>
    </dataValidation>
  </dataValidations>
  <printOptions horizontalCentered="1"/>
  <pageMargins left="0.4" right="0.4" top="0.5" bottom="0.5" header="0.5" footer="0.5"/>
  <pageSetup orientation="portrait" paperSize="1" fitToHeight="1" fitToWidth="1"/>
</worksheet>
</file>

<file path=xl/worksheets/sheet3.xml><?xml version="1.0" encoding="utf-8"?>
<worksheet xmlns="http://schemas.openxmlformats.org/spreadsheetml/2006/main">
  <sheetPr>
    <tabColor rgb="00E8590C"/>
    <outlinePr summaryBelow="1" summaryRight="1"/>
    <pageSetUpPr fitToPage="1"/>
  </sheetPr>
  <dimension ref="A1:J54"/>
  <sheetViews>
    <sheetView showGridLines="0" zoomScale="100" workbookViewId="0">
      <pane xSplit="2" ySplit="6" topLeftCell="C7" activePane="bottomRight" state="frozen"/>
      <selection pane="topRight"/>
      <selection pane="bottomLeft"/>
      <selection pane="bottomRight" activeCell="A1" sqref="A1"/>
    </sheetView>
  </sheetViews>
  <sheetFormatPr baseColWidth="8" defaultRowHeight="15"/>
  <cols>
    <col width="16" customWidth="1" min="1" max="1"/>
    <col width="10" customWidth="1" min="2" max="2"/>
    <col width="11" customWidth="1" min="3" max="3"/>
    <col width="11" customWidth="1" min="4" max="4"/>
    <col width="13" customWidth="1" min="5" max="5"/>
    <col width="11" customWidth="1" min="6" max="6"/>
    <col width="17" customWidth="1" min="7" max="7"/>
    <col width="24" customWidth="1" min="8" max="8"/>
    <col hidden="1" width="4" customWidth="1" min="9" max="9"/>
    <col hidden="1" width="4" customWidth="1" min="10" max="10"/>
  </cols>
  <sheetData>
    <row r="1" ht="30" customHeight="1">
      <c r="A1" s="20" t="inlineStr">
        <is>
          <t>Rent ledger</t>
        </is>
      </c>
      <c r="B1" s="20" t="n"/>
      <c r="C1" s="20" t="n"/>
      <c r="D1" s="20" t="n"/>
      <c r="E1" s="20" t="n"/>
      <c r="F1" s="20" t="n"/>
      <c r="G1" s="20" t="n"/>
      <c r="H1" s="21" t="inlineStr">
        <is>
          <t>Landlord Rent &amp; Expense Tracker</t>
        </is>
      </c>
    </row>
    <row r="2" ht="32.40000000000001" customHeight="1">
      <c r="A2" s="13" t="inlineStr">
        <is>
          <t>12 rows for each unit. Type what was paid and the date. Rent due comes from the Property tab. Balance is what the tenant owes, counting each month once its due day passes.</t>
        </is>
      </c>
    </row>
    <row r="3" ht="29.76" customHeight="1">
      <c r="A3" s="22" t="inlineStr">
        <is>
          <t>Collected this year</t>
        </is>
      </c>
      <c r="B3" s="22" t="inlineStr">
        <is>
          <t>Owed to you now</t>
        </is>
      </c>
      <c r="D3" s="22" t="inlineStr">
        <is>
          <t>Units owing</t>
        </is>
      </c>
      <c r="F3" s="22" t="inlineStr">
        <is>
          <t>Late payments this year</t>
        </is>
      </c>
    </row>
    <row r="4" ht="26" customHeight="1">
      <c r="A4" s="25">
        <f>SUM(D7:D54)</f>
        <v/>
      </c>
      <c r="B4" s="24">
        <f>SUMIF(J7:J54,"&gt;0")</f>
        <v/>
      </c>
      <c r="D4" s="23">
        <f>COUNTIF(J7:J54,"&gt;0")</f>
        <v/>
      </c>
      <c r="F4" s="23">
        <f>COUNTIF(G7:G54,"Late")+COUNTIF(G7:G54,"Partial, late")+COUNTIF(G7:G54,"Paid late")</f>
        <v/>
      </c>
    </row>
    <row r="5" ht="18" customHeight="1"/>
    <row r="6" ht="30" customHeight="1">
      <c r="A6" s="26" t="inlineStr">
        <is>
          <t>Unit</t>
        </is>
      </c>
      <c r="B6" s="35" t="inlineStr">
        <is>
          <t>Month</t>
        </is>
      </c>
      <c r="C6" s="35" t="inlineStr">
        <is>
          <t>Rent due</t>
        </is>
      </c>
      <c r="D6" s="35" t="inlineStr">
        <is>
          <t>Paid</t>
        </is>
      </c>
      <c r="E6" s="35" t="inlineStr">
        <is>
          <t>Date paid</t>
        </is>
      </c>
      <c r="F6" s="35" t="inlineStr">
        <is>
          <t>Balance</t>
        </is>
      </c>
      <c r="G6" s="26" t="inlineStr">
        <is>
          <t>Status</t>
        </is>
      </c>
      <c r="H6" s="26" t="inlineStr">
        <is>
          <t>Notes</t>
        </is>
      </c>
      <c r="I6" s="35" t="inlineStr">
        <is>
          <t>due</t>
        </is>
      </c>
      <c r="J6" s="35" t="inlineStr">
        <is>
          <t>owes</t>
        </is>
      </c>
    </row>
    <row r="7" ht="18" customHeight="1">
      <c r="A7" s="37">
        <f>IF('Property'!$A$18="","",'Property'!$A$18)</f>
        <v/>
      </c>
      <c r="B7" s="38">
        <f>IF(A7="","",DATE('Property'!$C$8,1,1))</f>
        <v/>
      </c>
      <c r="C7" s="39">
        <f>IF(A7="","",N('Property'!$C$18))</f>
        <v/>
      </c>
      <c r="D7" s="36" t="n">
        <v>1100</v>
      </c>
      <c r="E7" s="40" t="n">
        <v>46023</v>
      </c>
      <c r="F7" s="41">
        <f>IF(A7="","",IF(TODAY()&gt;=I7,N(C7),0)+0-N(D7))</f>
        <v/>
      </c>
      <c r="G7" s="37">
        <f>IF(A7="","",IF(N(C7)=0,"No rent",IF(N(D7)&gt;=C7,IF(AND(E7&lt;&gt;"",E7&gt;I7+'Property'!$C$10),"Paid late","Paid"),IF(TODAY()&lt;I7,"Not due yet",IF(TODAY()&lt;=I7+'Property'!$C$10,IF(N(D7)&gt;0,"Partial","Due now"),IF(N(D7)&gt;0,"Partial, late","Late"))))))</f>
        <v/>
      </c>
      <c r="H7" s="32" t="inlineStr">
        <is>
          <t>EXAMPLE</t>
        </is>
      </c>
      <c r="I7" s="42">
        <f>IF(A7="","",DATE('Property'!$C$8,1,MIN('Property'!$C$9,DAY(EOMONTH(B7,0)))))</f>
        <v/>
      </c>
      <c r="J7" s="39">
        <f>IF(AND(A7&lt;&gt;"",'Lists'!$K$2=1),F7,"")</f>
        <v/>
      </c>
    </row>
    <row r="8" ht="18" customHeight="1">
      <c r="A8" s="37">
        <f>IF('Property'!$A$18="","",'Property'!$A$18)</f>
        <v/>
      </c>
      <c r="B8" s="38">
        <f>IF(A8="","",DATE('Property'!$C$8,2,1))</f>
        <v/>
      </c>
      <c r="C8" s="39">
        <f>IF(A8="","",N('Property'!$C$18))</f>
        <v/>
      </c>
      <c r="D8" s="36" t="n">
        <v>1100</v>
      </c>
      <c r="E8" s="40" t="n">
        <v>46054</v>
      </c>
      <c r="F8" s="41">
        <f>IF(A8="","",N(F7)+IF(TODAY()&gt;=I8,N(C8),0)+0-N(D8))</f>
        <v/>
      </c>
      <c r="G8" s="37">
        <f>IF(A8="","",IF(N(C8)=0,"No rent",IF(N(D8)&gt;=C8,IF(AND(E8&lt;&gt;"",E8&gt;I8+'Property'!$C$10),"Paid late","Paid"),IF(TODAY()&lt;I8,"Not due yet",IF(TODAY()&lt;=I8+'Property'!$C$10,IF(N(D8)&gt;0,"Partial","Due now"),IF(N(D8)&gt;0,"Partial, late","Late"))))))</f>
        <v/>
      </c>
      <c r="H8" s="32" t="inlineStr">
        <is>
          <t>EXAMPLE</t>
        </is>
      </c>
      <c r="I8" s="42">
        <f>IF(A8="","",DATE('Property'!$C$8,2,MIN('Property'!$C$9,DAY(EOMONTH(B8,0)))))</f>
        <v/>
      </c>
      <c r="J8" s="39">
        <f>IF(AND(A8&lt;&gt;"",'Lists'!$K$2=2),F8,"")</f>
        <v/>
      </c>
    </row>
    <row r="9" ht="18" customHeight="1">
      <c r="A9" s="37">
        <f>IF('Property'!$A$18="","",'Property'!$A$18)</f>
        <v/>
      </c>
      <c r="B9" s="38">
        <f>IF(A9="","",DATE('Property'!$C$8,3,1))</f>
        <v/>
      </c>
      <c r="C9" s="39">
        <f>IF(A9="","",N('Property'!$C$18))</f>
        <v/>
      </c>
      <c r="D9" s="36" t="n">
        <v>1100</v>
      </c>
      <c r="E9" s="40" t="n">
        <v>46082</v>
      </c>
      <c r="F9" s="41">
        <f>IF(A9="","",N(F8)+IF(TODAY()&gt;=I9,N(C9),0)+0-N(D9))</f>
        <v/>
      </c>
      <c r="G9" s="37">
        <f>IF(A9="","",IF(N(C9)=0,"No rent",IF(N(D9)&gt;=C9,IF(AND(E9&lt;&gt;"",E9&gt;I9+'Property'!$C$10),"Paid late","Paid"),IF(TODAY()&lt;I9,"Not due yet",IF(TODAY()&lt;=I9+'Property'!$C$10,IF(N(D9)&gt;0,"Partial","Due now"),IF(N(D9)&gt;0,"Partial, late","Late"))))))</f>
        <v/>
      </c>
      <c r="H9" s="32" t="inlineStr">
        <is>
          <t>EXAMPLE</t>
        </is>
      </c>
      <c r="I9" s="42">
        <f>IF(A9="","",DATE('Property'!$C$8,3,MIN('Property'!$C$9,DAY(EOMONTH(B9,0)))))</f>
        <v/>
      </c>
      <c r="J9" s="39">
        <f>IF(AND(A9&lt;&gt;"",'Lists'!$K$2=3),F9,"")</f>
        <v/>
      </c>
    </row>
    <row r="10" ht="18" customHeight="1">
      <c r="A10" s="37">
        <f>IF('Property'!$A$18="","",'Property'!$A$18)</f>
        <v/>
      </c>
      <c r="B10" s="38">
        <f>IF(A10="","",DATE('Property'!$C$8,4,1))</f>
        <v/>
      </c>
      <c r="C10" s="39">
        <f>IF(A10="","",N('Property'!$C$18))</f>
        <v/>
      </c>
      <c r="D10" s="36" t="n">
        <v>1100</v>
      </c>
      <c r="E10" s="40" t="n">
        <v>46113</v>
      </c>
      <c r="F10" s="41">
        <f>IF(A10="","",N(F9)+IF(TODAY()&gt;=I10,N(C10),0)+0-N(D10))</f>
        <v/>
      </c>
      <c r="G10" s="37">
        <f>IF(A10="","",IF(N(C10)=0,"No rent",IF(N(D10)&gt;=C10,IF(AND(E10&lt;&gt;"",E10&gt;I10+'Property'!$C$10),"Paid late","Paid"),IF(TODAY()&lt;I10,"Not due yet",IF(TODAY()&lt;=I10+'Property'!$C$10,IF(N(D10)&gt;0,"Partial","Due now"),IF(N(D10)&gt;0,"Partial, late","Late"))))))</f>
        <v/>
      </c>
      <c r="H10" s="32" t="inlineStr">
        <is>
          <t>EXAMPLE</t>
        </is>
      </c>
      <c r="I10" s="42">
        <f>IF(A10="","",DATE('Property'!$C$8,4,MIN('Property'!$C$9,DAY(EOMONTH(B10,0)))))</f>
        <v/>
      </c>
      <c r="J10" s="39">
        <f>IF(AND(A10&lt;&gt;"",'Lists'!$K$2=4),F10,"")</f>
        <v/>
      </c>
    </row>
    <row r="11" ht="18" customHeight="1">
      <c r="A11" s="37">
        <f>IF('Property'!$A$18="","",'Property'!$A$18)</f>
        <v/>
      </c>
      <c r="B11" s="38">
        <f>IF(A11="","",DATE('Property'!$C$8,5,1))</f>
        <v/>
      </c>
      <c r="C11" s="39">
        <f>IF(A11="","",N('Property'!$C$18))</f>
        <v/>
      </c>
      <c r="D11" s="36" t="n">
        <v>1100</v>
      </c>
      <c r="E11" s="40" t="n">
        <v>46143</v>
      </c>
      <c r="F11" s="41">
        <f>IF(A11="","",N(F10)+IF(TODAY()&gt;=I11,N(C11),0)+0-N(D11))</f>
        <v/>
      </c>
      <c r="G11" s="37">
        <f>IF(A11="","",IF(N(C11)=0,"No rent",IF(N(D11)&gt;=C11,IF(AND(E11&lt;&gt;"",E11&gt;I11+'Property'!$C$10),"Paid late","Paid"),IF(TODAY()&lt;I11,"Not due yet",IF(TODAY()&lt;=I11+'Property'!$C$10,IF(N(D11)&gt;0,"Partial","Due now"),IF(N(D11)&gt;0,"Partial, late","Late"))))))</f>
        <v/>
      </c>
      <c r="H11" s="32" t="inlineStr">
        <is>
          <t>EXAMPLE</t>
        </is>
      </c>
      <c r="I11" s="42">
        <f>IF(A11="","",DATE('Property'!$C$8,5,MIN('Property'!$C$9,DAY(EOMONTH(B11,0)))))</f>
        <v/>
      </c>
      <c r="J11" s="39">
        <f>IF(AND(A11&lt;&gt;"",'Lists'!$K$2=5),F11,"")</f>
        <v/>
      </c>
    </row>
    <row r="12" ht="18" customHeight="1">
      <c r="A12" s="37">
        <f>IF('Property'!$A$18="","",'Property'!$A$18)</f>
        <v/>
      </c>
      <c r="B12" s="38">
        <f>IF(A12="","",DATE('Property'!$C$8,6,1))</f>
        <v/>
      </c>
      <c r="C12" s="39">
        <f>IF(A12="","",N('Property'!$C$18))</f>
        <v/>
      </c>
      <c r="D12" s="36" t="n">
        <v>1100</v>
      </c>
      <c r="E12" s="40" t="n">
        <v>46174</v>
      </c>
      <c r="F12" s="41">
        <f>IF(A12="","",N(F11)+IF(TODAY()&gt;=I12,N(C12),0)+0-N(D12))</f>
        <v/>
      </c>
      <c r="G12" s="37">
        <f>IF(A12="","",IF(N(C12)=0,"No rent",IF(N(D12)&gt;=C12,IF(AND(E12&lt;&gt;"",E12&gt;I12+'Property'!$C$10),"Paid late","Paid"),IF(TODAY()&lt;I12,"Not due yet",IF(TODAY()&lt;=I12+'Property'!$C$10,IF(N(D12)&gt;0,"Partial","Due now"),IF(N(D12)&gt;0,"Partial, late","Late"))))))</f>
        <v/>
      </c>
      <c r="H12" s="32" t="inlineStr">
        <is>
          <t>EXAMPLE</t>
        </is>
      </c>
      <c r="I12" s="42">
        <f>IF(A12="","",DATE('Property'!$C$8,6,MIN('Property'!$C$9,DAY(EOMONTH(B12,0)))))</f>
        <v/>
      </c>
      <c r="J12" s="39">
        <f>IF(AND(A12&lt;&gt;"",'Lists'!$K$2=6),F12,"")</f>
        <v/>
      </c>
    </row>
    <row r="13" ht="18" customHeight="1">
      <c r="A13" s="37">
        <f>IF('Property'!$A$18="","",'Property'!$A$18)</f>
        <v/>
      </c>
      <c r="B13" s="38">
        <f>IF(A13="","",DATE('Property'!$C$8,7,1))</f>
        <v/>
      </c>
      <c r="C13" s="39">
        <f>IF(A13="","",N('Property'!$C$18))</f>
        <v/>
      </c>
      <c r="D13" s="36" t="n">
        <v>1100</v>
      </c>
      <c r="E13" s="40" t="n">
        <v>46204</v>
      </c>
      <c r="F13" s="41">
        <f>IF(A13="","",N(F12)+IF(TODAY()&gt;=I13,N(C13),0)+0-N(D13))</f>
        <v/>
      </c>
      <c r="G13" s="37">
        <f>IF(A13="","",IF(N(C13)=0,"No rent",IF(N(D13)&gt;=C13,IF(AND(E13&lt;&gt;"",E13&gt;I13+'Property'!$C$10),"Paid late","Paid"),IF(TODAY()&lt;I13,"Not due yet",IF(TODAY()&lt;=I13+'Property'!$C$10,IF(N(D13)&gt;0,"Partial","Due now"),IF(N(D13)&gt;0,"Partial, late","Late"))))))</f>
        <v/>
      </c>
      <c r="H13" s="32" t="inlineStr">
        <is>
          <t>EXAMPLE</t>
        </is>
      </c>
      <c r="I13" s="42">
        <f>IF(A13="","",DATE('Property'!$C$8,7,MIN('Property'!$C$9,DAY(EOMONTH(B13,0)))))</f>
        <v/>
      </c>
      <c r="J13" s="39">
        <f>IF(AND(A13&lt;&gt;"",'Lists'!$K$2=7),F13,"")</f>
        <v/>
      </c>
    </row>
    <row r="14" ht="18" customHeight="1">
      <c r="A14" s="37">
        <f>IF('Property'!$A$18="","",'Property'!$A$18)</f>
        <v/>
      </c>
      <c r="B14" s="38">
        <f>IF(A14="","",DATE('Property'!$C$8,8,1))</f>
        <v/>
      </c>
      <c r="C14" s="39">
        <f>IF(A14="","",N('Property'!$C$18))</f>
        <v/>
      </c>
      <c r="D14" s="36" t="n">
        <v>1100</v>
      </c>
      <c r="E14" s="40" t="n">
        <v>46235</v>
      </c>
      <c r="F14" s="41">
        <f>IF(A14="","",N(F13)+IF(TODAY()&gt;=I14,N(C14),0)+0-N(D14))</f>
        <v/>
      </c>
      <c r="G14" s="37">
        <f>IF(A14="","",IF(N(C14)=0,"No rent",IF(N(D14)&gt;=C14,IF(AND(E14&lt;&gt;"",E14&gt;I14+'Property'!$C$10),"Paid late","Paid"),IF(TODAY()&lt;I14,"Not due yet",IF(TODAY()&lt;=I14+'Property'!$C$10,IF(N(D14)&gt;0,"Partial","Due now"),IF(N(D14)&gt;0,"Partial, late","Late"))))))</f>
        <v/>
      </c>
      <c r="H14" s="32" t="inlineStr">
        <is>
          <t>EXAMPLE</t>
        </is>
      </c>
      <c r="I14" s="42">
        <f>IF(A14="","",DATE('Property'!$C$8,8,MIN('Property'!$C$9,DAY(EOMONTH(B14,0)))))</f>
        <v/>
      </c>
      <c r="J14" s="39">
        <f>IF(AND(A14&lt;&gt;"",'Lists'!$K$2=8),F14,"")</f>
        <v/>
      </c>
    </row>
    <row r="15" ht="18" customHeight="1">
      <c r="A15" s="37">
        <f>IF('Property'!$A$18="","",'Property'!$A$18)</f>
        <v/>
      </c>
      <c r="B15" s="38">
        <f>IF(A15="","",DATE('Property'!$C$8,9,1))</f>
        <v/>
      </c>
      <c r="C15" s="39">
        <f>IF(A15="","",N('Property'!$C$18))</f>
        <v/>
      </c>
      <c r="D15" s="36" t="n">
        <v>1100</v>
      </c>
      <c r="E15" s="40" t="n">
        <v>46266</v>
      </c>
      <c r="F15" s="41">
        <f>IF(A15="","",N(F14)+IF(TODAY()&gt;=I15,N(C15),0)+0-N(D15))</f>
        <v/>
      </c>
      <c r="G15" s="37">
        <f>IF(A15="","",IF(N(C15)=0,"No rent",IF(N(D15)&gt;=C15,IF(AND(E15&lt;&gt;"",E15&gt;I15+'Property'!$C$10),"Paid late","Paid"),IF(TODAY()&lt;I15,"Not due yet",IF(TODAY()&lt;=I15+'Property'!$C$10,IF(N(D15)&gt;0,"Partial","Due now"),IF(N(D15)&gt;0,"Partial, late","Late"))))))</f>
        <v/>
      </c>
      <c r="H15" s="32" t="inlineStr">
        <is>
          <t>EXAMPLE</t>
        </is>
      </c>
      <c r="I15" s="42">
        <f>IF(A15="","",DATE('Property'!$C$8,9,MIN('Property'!$C$9,DAY(EOMONTH(B15,0)))))</f>
        <v/>
      </c>
      <c r="J15" s="39">
        <f>IF(AND(A15&lt;&gt;"",'Lists'!$K$2=9),F15,"")</f>
        <v/>
      </c>
    </row>
    <row r="16" ht="18" customHeight="1">
      <c r="A16" s="37">
        <f>IF('Property'!$A$18="","",'Property'!$A$18)</f>
        <v/>
      </c>
      <c r="B16" s="38">
        <f>IF(A16="","",DATE('Property'!$C$8,10,1))</f>
        <v/>
      </c>
      <c r="C16" s="39">
        <f>IF(A16="","",N('Property'!$C$18))</f>
        <v/>
      </c>
      <c r="D16" s="36" t="n">
        <v>1100</v>
      </c>
      <c r="E16" s="40" t="n">
        <v>46296</v>
      </c>
      <c r="F16" s="41">
        <f>IF(A16="","",N(F15)+IF(TODAY()&gt;=I16,N(C16),0)+0-N(D16))</f>
        <v/>
      </c>
      <c r="G16" s="37">
        <f>IF(A16="","",IF(N(C16)=0,"No rent",IF(N(D16)&gt;=C16,IF(AND(E16&lt;&gt;"",E16&gt;I16+'Property'!$C$10),"Paid late","Paid"),IF(TODAY()&lt;I16,"Not due yet",IF(TODAY()&lt;=I16+'Property'!$C$10,IF(N(D16)&gt;0,"Partial","Due now"),IF(N(D16)&gt;0,"Partial, late","Late"))))))</f>
        <v/>
      </c>
      <c r="H16" s="32" t="inlineStr">
        <is>
          <t>EXAMPLE</t>
        </is>
      </c>
      <c r="I16" s="42">
        <f>IF(A16="","",DATE('Property'!$C$8,10,MIN('Property'!$C$9,DAY(EOMONTH(B16,0)))))</f>
        <v/>
      </c>
      <c r="J16" s="39">
        <f>IF(AND(A16&lt;&gt;"",'Lists'!$K$2=10),F16,"")</f>
        <v/>
      </c>
    </row>
    <row r="17" ht="18" customHeight="1">
      <c r="A17" s="37">
        <f>IF('Property'!$A$18="","",'Property'!$A$18)</f>
        <v/>
      </c>
      <c r="B17" s="38">
        <f>IF(A17="","",DATE('Property'!$C$8,11,1))</f>
        <v/>
      </c>
      <c r="C17" s="39">
        <f>IF(A17="","",N('Property'!$C$18))</f>
        <v/>
      </c>
      <c r="D17" s="36" t="n"/>
      <c r="E17" s="40" t="n"/>
      <c r="F17" s="41">
        <f>IF(A17="","",N(F16)+IF(TODAY()&gt;=I17,N(C17),0)+0-N(D17))</f>
        <v/>
      </c>
      <c r="G17" s="37">
        <f>IF(A17="","",IF(N(C17)=0,"No rent",IF(N(D17)&gt;=C17,IF(AND(E17&lt;&gt;"",E17&gt;I17+'Property'!$C$10),"Paid late","Paid"),IF(TODAY()&lt;I17,"Not due yet",IF(TODAY()&lt;=I17+'Property'!$C$10,IF(N(D17)&gt;0,"Partial","Due now"),IF(N(D17)&gt;0,"Partial, late","Late"))))))</f>
        <v/>
      </c>
      <c r="H17" s="32" t="n"/>
      <c r="I17" s="42">
        <f>IF(A17="","",DATE('Property'!$C$8,11,MIN('Property'!$C$9,DAY(EOMONTH(B17,0)))))</f>
        <v/>
      </c>
      <c r="J17" s="39">
        <f>IF(AND(A17&lt;&gt;"",'Lists'!$K$2=11),F17,"")</f>
        <v/>
      </c>
    </row>
    <row r="18" ht="18" customHeight="1">
      <c r="A18" s="37">
        <f>IF('Property'!$A$18="","",'Property'!$A$18)</f>
        <v/>
      </c>
      <c r="B18" s="38">
        <f>IF(A18="","",DATE('Property'!$C$8,12,1))</f>
        <v/>
      </c>
      <c r="C18" s="39">
        <f>IF(A18="","",N('Property'!$C$18))</f>
        <v/>
      </c>
      <c r="D18" s="36" t="n"/>
      <c r="E18" s="40" t="n"/>
      <c r="F18" s="41">
        <f>IF(A18="","",N(F17)+IF(TODAY()&gt;=I18,N(C18),0)+0-N(D18))</f>
        <v/>
      </c>
      <c r="G18" s="37">
        <f>IF(A18="","",IF(N(C18)=0,"No rent",IF(N(D18)&gt;=C18,IF(AND(E18&lt;&gt;"",E18&gt;I18+'Property'!$C$10),"Paid late","Paid"),IF(TODAY()&lt;I18,"Not due yet",IF(TODAY()&lt;=I18+'Property'!$C$10,IF(N(D18)&gt;0,"Partial","Due now"),IF(N(D18)&gt;0,"Partial, late","Late"))))))</f>
        <v/>
      </c>
      <c r="H18" s="32" t="n"/>
      <c r="I18" s="42">
        <f>IF(A18="","",DATE('Property'!$C$8,12,MIN('Property'!$C$9,DAY(EOMONTH(B18,0)))))</f>
        <v/>
      </c>
      <c r="J18" s="39">
        <f>IF(AND(A18&lt;&gt;"",'Lists'!$K$2=12),F18,"")</f>
        <v/>
      </c>
    </row>
    <row r="19" ht="18" customHeight="1">
      <c r="A19" s="37">
        <f>IF('Property'!$A$19="","",'Property'!$A$19)</f>
        <v/>
      </c>
      <c r="B19" s="38">
        <f>IF(A19="","",DATE('Property'!$C$8,1,1))</f>
        <v/>
      </c>
      <c r="C19" s="39">
        <f>IF(A19="","",N('Property'!$C$19))</f>
        <v/>
      </c>
      <c r="D19" s="36" t="n">
        <v>1250</v>
      </c>
      <c r="E19" s="40" t="n">
        <v>46023</v>
      </c>
      <c r="F19" s="41">
        <f>IF(A19="","",IF(TODAY()&gt;=I19,N(C19),0)+0-N(D19))</f>
        <v/>
      </c>
      <c r="G19" s="37">
        <f>IF(A19="","",IF(N(C19)=0,"No rent",IF(N(D19)&gt;=C19,IF(AND(E19&lt;&gt;"",E19&gt;I19+'Property'!$C$10),"Paid late","Paid"),IF(TODAY()&lt;I19,"Not due yet",IF(TODAY()&lt;=I19+'Property'!$C$10,IF(N(D19)&gt;0,"Partial","Due now"),IF(N(D19)&gt;0,"Partial, late","Late"))))))</f>
        <v/>
      </c>
      <c r="H19" s="32" t="inlineStr">
        <is>
          <t>EXAMPLE</t>
        </is>
      </c>
      <c r="I19" s="42">
        <f>IF(A19="","",DATE('Property'!$C$8,1,MIN('Property'!$C$9,DAY(EOMONTH(B19,0)))))</f>
        <v/>
      </c>
      <c r="J19" s="39">
        <f>IF(AND(A19&lt;&gt;"",'Lists'!$K$2=1),F19,"")</f>
        <v/>
      </c>
    </row>
    <row r="20" ht="18" customHeight="1">
      <c r="A20" s="37">
        <f>IF('Property'!$A$19="","",'Property'!$A$19)</f>
        <v/>
      </c>
      <c r="B20" s="38">
        <f>IF(A20="","",DATE('Property'!$C$8,2,1))</f>
        <v/>
      </c>
      <c r="C20" s="39">
        <f>IF(A20="","",N('Property'!$C$19))</f>
        <v/>
      </c>
      <c r="D20" s="36" t="n">
        <v>1250</v>
      </c>
      <c r="E20" s="40" t="n">
        <v>46054</v>
      </c>
      <c r="F20" s="41">
        <f>IF(A20="","",N(F19)+IF(TODAY()&gt;=I20,N(C20),0)+0-N(D20))</f>
        <v/>
      </c>
      <c r="G20" s="37">
        <f>IF(A20="","",IF(N(C20)=0,"No rent",IF(N(D20)&gt;=C20,IF(AND(E20&lt;&gt;"",E20&gt;I20+'Property'!$C$10),"Paid late","Paid"),IF(TODAY()&lt;I20,"Not due yet",IF(TODAY()&lt;=I20+'Property'!$C$10,IF(N(D20)&gt;0,"Partial","Due now"),IF(N(D20)&gt;0,"Partial, late","Late"))))))</f>
        <v/>
      </c>
      <c r="H20" s="32" t="inlineStr">
        <is>
          <t>EXAMPLE</t>
        </is>
      </c>
      <c r="I20" s="42">
        <f>IF(A20="","",DATE('Property'!$C$8,2,MIN('Property'!$C$9,DAY(EOMONTH(B20,0)))))</f>
        <v/>
      </c>
      <c r="J20" s="39">
        <f>IF(AND(A20&lt;&gt;"",'Lists'!$K$2=2),F20,"")</f>
        <v/>
      </c>
    </row>
    <row r="21" ht="18" customHeight="1">
      <c r="A21" s="37">
        <f>IF('Property'!$A$19="","",'Property'!$A$19)</f>
        <v/>
      </c>
      <c r="B21" s="38">
        <f>IF(A21="","",DATE('Property'!$C$8,3,1))</f>
        <v/>
      </c>
      <c r="C21" s="39">
        <f>IF(A21="","",N('Property'!$C$19))</f>
        <v/>
      </c>
      <c r="D21" s="36" t="n">
        <v>1250</v>
      </c>
      <c r="E21" s="40" t="n">
        <v>46090</v>
      </c>
      <c r="F21" s="41">
        <f>IF(A21="","",N(F20)+IF(TODAY()&gt;=I21,N(C21),0)+0-N(D21))</f>
        <v/>
      </c>
      <c r="G21" s="37">
        <f>IF(A21="","",IF(N(C21)=0,"No rent",IF(N(D21)&gt;=C21,IF(AND(E21&lt;&gt;"",E21&gt;I21+'Property'!$C$10),"Paid late","Paid"),IF(TODAY()&lt;I21,"Not due yet",IF(TODAY()&lt;=I21+'Property'!$C$10,IF(N(D21)&gt;0,"Partial","Due now"),IF(N(D21)&gt;0,"Partial, late","Late"))))))</f>
        <v/>
      </c>
      <c r="H21" s="32" t="inlineStr">
        <is>
          <t>EXAMPLE</t>
        </is>
      </c>
      <c r="I21" s="42">
        <f>IF(A21="","",DATE('Property'!$C$8,3,MIN('Property'!$C$9,DAY(EOMONTH(B21,0)))))</f>
        <v/>
      </c>
      <c r="J21" s="39">
        <f>IF(AND(A21&lt;&gt;"",'Lists'!$K$2=3),F21,"")</f>
        <v/>
      </c>
    </row>
    <row r="22" ht="18" customHeight="1">
      <c r="A22" s="37">
        <f>IF('Property'!$A$19="","",'Property'!$A$19)</f>
        <v/>
      </c>
      <c r="B22" s="38">
        <f>IF(A22="","",DATE('Property'!$C$8,4,1))</f>
        <v/>
      </c>
      <c r="C22" s="39">
        <f>IF(A22="","",N('Property'!$C$19))</f>
        <v/>
      </c>
      <c r="D22" s="36" t="n">
        <v>1250</v>
      </c>
      <c r="E22" s="40" t="n">
        <v>46113</v>
      </c>
      <c r="F22" s="41">
        <f>IF(A22="","",N(F21)+IF(TODAY()&gt;=I22,N(C22),0)+0-N(D22))</f>
        <v/>
      </c>
      <c r="G22" s="37">
        <f>IF(A22="","",IF(N(C22)=0,"No rent",IF(N(D22)&gt;=C22,IF(AND(E22&lt;&gt;"",E22&gt;I22+'Property'!$C$10),"Paid late","Paid"),IF(TODAY()&lt;I22,"Not due yet",IF(TODAY()&lt;=I22+'Property'!$C$10,IF(N(D22)&gt;0,"Partial","Due now"),IF(N(D22)&gt;0,"Partial, late","Late"))))))</f>
        <v/>
      </c>
      <c r="H22" s="32" t="inlineStr">
        <is>
          <t>EXAMPLE</t>
        </is>
      </c>
      <c r="I22" s="42">
        <f>IF(A22="","",DATE('Property'!$C$8,4,MIN('Property'!$C$9,DAY(EOMONTH(B22,0)))))</f>
        <v/>
      </c>
      <c r="J22" s="39">
        <f>IF(AND(A22&lt;&gt;"",'Lists'!$K$2=4),F22,"")</f>
        <v/>
      </c>
    </row>
    <row r="23" ht="18" customHeight="1">
      <c r="A23" s="37">
        <f>IF('Property'!$A$19="","",'Property'!$A$19)</f>
        <v/>
      </c>
      <c r="B23" s="38">
        <f>IF(A23="","",DATE('Property'!$C$8,5,1))</f>
        <v/>
      </c>
      <c r="C23" s="39">
        <f>IF(A23="","",N('Property'!$C$19))</f>
        <v/>
      </c>
      <c r="D23" s="36" t="n">
        <v>1250</v>
      </c>
      <c r="E23" s="40" t="n">
        <v>46143</v>
      </c>
      <c r="F23" s="41">
        <f>IF(A23="","",N(F22)+IF(TODAY()&gt;=I23,N(C23),0)+0-N(D23))</f>
        <v/>
      </c>
      <c r="G23" s="37">
        <f>IF(A23="","",IF(N(C23)=0,"No rent",IF(N(D23)&gt;=C23,IF(AND(E23&lt;&gt;"",E23&gt;I23+'Property'!$C$10),"Paid late","Paid"),IF(TODAY()&lt;I23,"Not due yet",IF(TODAY()&lt;=I23+'Property'!$C$10,IF(N(D23)&gt;0,"Partial","Due now"),IF(N(D23)&gt;0,"Partial, late","Late"))))))</f>
        <v/>
      </c>
      <c r="H23" s="32" t="inlineStr">
        <is>
          <t>EXAMPLE</t>
        </is>
      </c>
      <c r="I23" s="42">
        <f>IF(A23="","",DATE('Property'!$C$8,5,MIN('Property'!$C$9,DAY(EOMONTH(B23,0)))))</f>
        <v/>
      </c>
      <c r="J23" s="39">
        <f>IF(AND(A23&lt;&gt;"",'Lists'!$K$2=5),F23,"")</f>
        <v/>
      </c>
    </row>
    <row r="24" ht="18" customHeight="1">
      <c r="A24" s="37">
        <f>IF('Property'!$A$19="","",'Property'!$A$19)</f>
        <v/>
      </c>
      <c r="B24" s="38">
        <f>IF(A24="","",DATE('Property'!$C$8,6,1))</f>
        <v/>
      </c>
      <c r="C24" s="39">
        <f>IF(A24="","",N('Property'!$C$19))</f>
        <v/>
      </c>
      <c r="D24" s="36" t="n">
        <v>1250</v>
      </c>
      <c r="E24" s="40" t="n">
        <v>46174</v>
      </c>
      <c r="F24" s="41">
        <f>IF(A24="","",N(F23)+IF(TODAY()&gt;=I24,N(C24),0)+0-N(D24))</f>
        <v/>
      </c>
      <c r="G24" s="37">
        <f>IF(A24="","",IF(N(C24)=0,"No rent",IF(N(D24)&gt;=C24,IF(AND(E24&lt;&gt;"",E24&gt;I24+'Property'!$C$10),"Paid late","Paid"),IF(TODAY()&lt;I24,"Not due yet",IF(TODAY()&lt;=I24+'Property'!$C$10,IF(N(D24)&gt;0,"Partial","Due now"),IF(N(D24)&gt;0,"Partial, late","Late"))))))</f>
        <v/>
      </c>
      <c r="H24" s="32" t="inlineStr">
        <is>
          <t>EXAMPLE</t>
        </is>
      </c>
      <c r="I24" s="42">
        <f>IF(A24="","",DATE('Property'!$C$8,6,MIN('Property'!$C$9,DAY(EOMONTH(B24,0)))))</f>
        <v/>
      </c>
      <c r="J24" s="39">
        <f>IF(AND(A24&lt;&gt;"",'Lists'!$K$2=6),F24,"")</f>
        <v/>
      </c>
    </row>
    <row r="25" ht="18" customHeight="1">
      <c r="A25" s="37">
        <f>IF('Property'!$A$19="","",'Property'!$A$19)</f>
        <v/>
      </c>
      <c r="B25" s="38">
        <f>IF(A25="","",DATE('Property'!$C$8,7,1))</f>
        <v/>
      </c>
      <c r="C25" s="39">
        <f>IF(A25="","",N('Property'!$C$19))</f>
        <v/>
      </c>
      <c r="D25" s="36" t="n">
        <v>1250</v>
      </c>
      <c r="E25" s="40" t="n">
        <v>46204</v>
      </c>
      <c r="F25" s="41">
        <f>IF(A25="","",N(F24)+IF(TODAY()&gt;=I25,N(C25),0)+0-N(D25))</f>
        <v/>
      </c>
      <c r="G25" s="37">
        <f>IF(A25="","",IF(N(C25)=0,"No rent",IF(N(D25)&gt;=C25,IF(AND(E25&lt;&gt;"",E25&gt;I25+'Property'!$C$10),"Paid late","Paid"),IF(TODAY()&lt;I25,"Not due yet",IF(TODAY()&lt;=I25+'Property'!$C$10,IF(N(D25)&gt;0,"Partial","Due now"),IF(N(D25)&gt;0,"Partial, late","Late"))))))</f>
        <v/>
      </c>
      <c r="H25" s="32" t="inlineStr">
        <is>
          <t>EXAMPLE</t>
        </is>
      </c>
      <c r="I25" s="42">
        <f>IF(A25="","",DATE('Property'!$C$8,7,MIN('Property'!$C$9,DAY(EOMONTH(B25,0)))))</f>
        <v/>
      </c>
      <c r="J25" s="39">
        <f>IF(AND(A25&lt;&gt;"",'Lists'!$K$2=7),F25,"")</f>
        <v/>
      </c>
    </row>
    <row r="26" ht="18" customHeight="1">
      <c r="A26" s="37">
        <f>IF('Property'!$A$19="","",'Property'!$A$19)</f>
        <v/>
      </c>
      <c r="B26" s="38">
        <f>IF(A26="","",DATE('Property'!$C$8,8,1))</f>
        <v/>
      </c>
      <c r="C26" s="39">
        <f>IF(A26="","",N('Property'!$C$19))</f>
        <v/>
      </c>
      <c r="D26" s="36" t="n">
        <v>1250</v>
      </c>
      <c r="E26" s="40" t="n">
        <v>46235</v>
      </c>
      <c r="F26" s="41">
        <f>IF(A26="","",N(F25)+IF(TODAY()&gt;=I26,N(C26),0)+0-N(D26))</f>
        <v/>
      </c>
      <c r="G26" s="37">
        <f>IF(A26="","",IF(N(C26)=0,"No rent",IF(N(D26)&gt;=C26,IF(AND(E26&lt;&gt;"",E26&gt;I26+'Property'!$C$10),"Paid late","Paid"),IF(TODAY()&lt;I26,"Not due yet",IF(TODAY()&lt;=I26+'Property'!$C$10,IF(N(D26)&gt;0,"Partial","Due now"),IF(N(D26)&gt;0,"Partial, late","Late"))))))</f>
        <v/>
      </c>
      <c r="H26" s="32" t="inlineStr">
        <is>
          <t>EXAMPLE</t>
        </is>
      </c>
      <c r="I26" s="42">
        <f>IF(A26="","",DATE('Property'!$C$8,8,MIN('Property'!$C$9,DAY(EOMONTH(B26,0)))))</f>
        <v/>
      </c>
      <c r="J26" s="39">
        <f>IF(AND(A26&lt;&gt;"",'Lists'!$K$2=8),F26,"")</f>
        <v/>
      </c>
    </row>
    <row r="27" ht="18" customHeight="1">
      <c r="A27" s="37">
        <f>IF('Property'!$A$19="","",'Property'!$A$19)</f>
        <v/>
      </c>
      <c r="B27" s="38">
        <f>IF(A27="","",DATE('Property'!$C$8,9,1))</f>
        <v/>
      </c>
      <c r="C27" s="39">
        <f>IF(A27="","",N('Property'!$C$19))</f>
        <v/>
      </c>
      <c r="D27" s="36" t="n">
        <v>1250</v>
      </c>
      <c r="E27" s="40" t="n">
        <v>46266</v>
      </c>
      <c r="F27" s="41">
        <f>IF(A27="","",N(F26)+IF(TODAY()&gt;=I27,N(C27),0)+0-N(D27))</f>
        <v/>
      </c>
      <c r="G27" s="37">
        <f>IF(A27="","",IF(N(C27)=0,"No rent",IF(N(D27)&gt;=C27,IF(AND(E27&lt;&gt;"",E27&gt;I27+'Property'!$C$10),"Paid late","Paid"),IF(TODAY()&lt;I27,"Not due yet",IF(TODAY()&lt;=I27+'Property'!$C$10,IF(N(D27)&gt;0,"Partial","Due now"),IF(N(D27)&gt;0,"Partial, late","Late"))))))</f>
        <v/>
      </c>
      <c r="H27" s="32" t="inlineStr">
        <is>
          <t>EXAMPLE</t>
        </is>
      </c>
      <c r="I27" s="42">
        <f>IF(A27="","",DATE('Property'!$C$8,9,MIN('Property'!$C$9,DAY(EOMONTH(B27,0)))))</f>
        <v/>
      </c>
      <c r="J27" s="39">
        <f>IF(AND(A27&lt;&gt;"",'Lists'!$K$2=9),F27,"")</f>
        <v/>
      </c>
    </row>
    <row r="28" ht="18" customHeight="1">
      <c r="A28" s="37">
        <f>IF('Property'!$A$19="","",'Property'!$A$19)</f>
        <v/>
      </c>
      <c r="B28" s="38">
        <f>IF(A28="","",DATE('Property'!$C$8,10,1))</f>
        <v/>
      </c>
      <c r="C28" s="39">
        <f>IF(A28="","",N('Property'!$C$19))</f>
        <v/>
      </c>
      <c r="D28" s="36" t="n"/>
      <c r="E28" s="40" t="n"/>
      <c r="F28" s="41">
        <f>IF(A28="","",N(F27)+IF(TODAY()&gt;=I28,N(C28),0)+0-N(D28))</f>
        <v/>
      </c>
      <c r="G28" s="37">
        <f>IF(A28="","",IF(N(C28)=0,"No rent",IF(N(D28)&gt;=C28,IF(AND(E28&lt;&gt;"",E28&gt;I28+'Property'!$C$10),"Paid late","Paid"),IF(TODAY()&lt;I28,"Not due yet",IF(TODAY()&lt;=I28+'Property'!$C$10,IF(N(D28)&gt;0,"Partial","Due now"),IF(N(D28)&gt;0,"Partial, late","Late"))))))</f>
        <v/>
      </c>
      <c r="H28" s="32" t="n"/>
      <c r="I28" s="42">
        <f>IF(A28="","",DATE('Property'!$C$8,10,MIN('Property'!$C$9,DAY(EOMONTH(B28,0)))))</f>
        <v/>
      </c>
      <c r="J28" s="39">
        <f>IF(AND(A28&lt;&gt;"",'Lists'!$K$2=10),F28,"")</f>
        <v/>
      </c>
    </row>
    <row r="29" ht="18" customHeight="1">
      <c r="A29" s="37">
        <f>IF('Property'!$A$19="","",'Property'!$A$19)</f>
        <v/>
      </c>
      <c r="B29" s="38">
        <f>IF(A29="","",DATE('Property'!$C$8,11,1))</f>
        <v/>
      </c>
      <c r="C29" s="39">
        <f>IF(A29="","",N('Property'!$C$19))</f>
        <v/>
      </c>
      <c r="D29" s="36" t="n"/>
      <c r="E29" s="40" t="n"/>
      <c r="F29" s="41">
        <f>IF(A29="","",N(F28)+IF(TODAY()&gt;=I29,N(C29),0)+0-N(D29))</f>
        <v/>
      </c>
      <c r="G29" s="37">
        <f>IF(A29="","",IF(N(C29)=0,"No rent",IF(N(D29)&gt;=C29,IF(AND(E29&lt;&gt;"",E29&gt;I29+'Property'!$C$10),"Paid late","Paid"),IF(TODAY()&lt;I29,"Not due yet",IF(TODAY()&lt;=I29+'Property'!$C$10,IF(N(D29)&gt;0,"Partial","Due now"),IF(N(D29)&gt;0,"Partial, late","Late"))))))</f>
        <v/>
      </c>
      <c r="H29" s="32" t="n"/>
      <c r="I29" s="42">
        <f>IF(A29="","",DATE('Property'!$C$8,11,MIN('Property'!$C$9,DAY(EOMONTH(B29,0)))))</f>
        <v/>
      </c>
      <c r="J29" s="39">
        <f>IF(AND(A29&lt;&gt;"",'Lists'!$K$2=11),F29,"")</f>
        <v/>
      </c>
    </row>
    <row r="30" ht="18" customHeight="1">
      <c r="A30" s="37">
        <f>IF('Property'!$A$19="","",'Property'!$A$19)</f>
        <v/>
      </c>
      <c r="B30" s="38">
        <f>IF(A30="","",DATE('Property'!$C$8,12,1))</f>
        <v/>
      </c>
      <c r="C30" s="39">
        <f>IF(A30="","",N('Property'!$C$19))</f>
        <v/>
      </c>
      <c r="D30" s="36" t="n"/>
      <c r="E30" s="40" t="n"/>
      <c r="F30" s="41">
        <f>IF(A30="","",N(F29)+IF(TODAY()&gt;=I30,N(C30),0)+0-N(D30))</f>
        <v/>
      </c>
      <c r="G30" s="37">
        <f>IF(A30="","",IF(N(C30)=0,"No rent",IF(N(D30)&gt;=C30,IF(AND(E30&lt;&gt;"",E30&gt;I30+'Property'!$C$10),"Paid late","Paid"),IF(TODAY()&lt;I30,"Not due yet",IF(TODAY()&lt;=I30+'Property'!$C$10,IF(N(D30)&gt;0,"Partial","Due now"),IF(N(D30)&gt;0,"Partial, late","Late"))))))</f>
        <v/>
      </c>
      <c r="H30" s="32" t="n"/>
      <c r="I30" s="42">
        <f>IF(A30="","",DATE('Property'!$C$8,12,MIN('Property'!$C$9,DAY(EOMONTH(B30,0)))))</f>
        <v/>
      </c>
      <c r="J30" s="39">
        <f>IF(AND(A30&lt;&gt;"",'Lists'!$K$2=12),F30,"")</f>
        <v/>
      </c>
    </row>
    <row r="31" ht="18" customHeight="1">
      <c r="A31" s="37">
        <f>IF('Property'!$A$20="","",'Property'!$A$20)</f>
        <v/>
      </c>
      <c r="B31" s="38">
        <f>IF(A31="","",DATE('Property'!$C$8,1,1))</f>
        <v/>
      </c>
      <c r="C31" s="39">
        <f>IF(A31="","",N('Property'!$C$20))</f>
        <v/>
      </c>
      <c r="D31" s="36" t="n"/>
      <c r="E31" s="40" t="n"/>
      <c r="F31" s="41">
        <f>IF(A31="","",IF(TODAY()&gt;=I31,N(C31),0)+0-N(D31))</f>
        <v/>
      </c>
      <c r="G31" s="37">
        <f>IF(A31="","",IF(N(C31)=0,"No rent",IF(N(D31)&gt;=C31,IF(AND(E31&lt;&gt;"",E31&gt;I31+'Property'!$C$10),"Paid late","Paid"),IF(TODAY()&lt;I31,"Not due yet",IF(TODAY()&lt;=I31+'Property'!$C$10,IF(N(D31)&gt;0,"Partial","Due now"),IF(N(D31)&gt;0,"Partial, late","Late"))))))</f>
        <v/>
      </c>
      <c r="H31" s="32" t="n"/>
      <c r="I31" s="42">
        <f>IF(A31="","",DATE('Property'!$C$8,1,MIN('Property'!$C$9,DAY(EOMONTH(B31,0)))))</f>
        <v/>
      </c>
      <c r="J31" s="39">
        <f>IF(AND(A31&lt;&gt;"",'Lists'!$K$2=1),F31,"")</f>
        <v/>
      </c>
    </row>
    <row r="32" ht="18" customHeight="1">
      <c r="A32" s="37">
        <f>IF('Property'!$A$20="","",'Property'!$A$20)</f>
        <v/>
      </c>
      <c r="B32" s="38">
        <f>IF(A32="","",DATE('Property'!$C$8,2,1))</f>
        <v/>
      </c>
      <c r="C32" s="39">
        <f>IF(A32="","",N('Property'!$C$20))</f>
        <v/>
      </c>
      <c r="D32" s="36" t="n"/>
      <c r="E32" s="40" t="n"/>
      <c r="F32" s="41">
        <f>IF(A32="","",N(F31)+IF(TODAY()&gt;=I32,N(C32),0)+0-N(D32))</f>
        <v/>
      </c>
      <c r="G32" s="37">
        <f>IF(A32="","",IF(N(C32)=0,"No rent",IF(N(D32)&gt;=C32,IF(AND(E32&lt;&gt;"",E32&gt;I32+'Property'!$C$10),"Paid late","Paid"),IF(TODAY()&lt;I32,"Not due yet",IF(TODAY()&lt;=I32+'Property'!$C$10,IF(N(D32)&gt;0,"Partial","Due now"),IF(N(D32)&gt;0,"Partial, late","Late"))))))</f>
        <v/>
      </c>
      <c r="H32" s="32" t="n"/>
      <c r="I32" s="42">
        <f>IF(A32="","",DATE('Property'!$C$8,2,MIN('Property'!$C$9,DAY(EOMONTH(B32,0)))))</f>
        <v/>
      </c>
      <c r="J32" s="39">
        <f>IF(AND(A32&lt;&gt;"",'Lists'!$K$2=2),F32,"")</f>
        <v/>
      </c>
    </row>
    <row r="33" ht="18" customHeight="1">
      <c r="A33" s="37">
        <f>IF('Property'!$A$20="","",'Property'!$A$20)</f>
        <v/>
      </c>
      <c r="B33" s="38">
        <f>IF(A33="","",DATE('Property'!$C$8,3,1))</f>
        <v/>
      </c>
      <c r="C33" s="39">
        <f>IF(A33="","",N('Property'!$C$20))</f>
        <v/>
      </c>
      <c r="D33" s="36" t="n"/>
      <c r="E33" s="40" t="n"/>
      <c r="F33" s="41">
        <f>IF(A33="","",N(F32)+IF(TODAY()&gt;=I33,N(C33),0)+0-N(D33))</f>
        <v/>
      </c>
      <c r="G33" s="37">
        <f>IF(A33="","",IF(N(C33)=0,"No rent",IF(N(D33)&gt;=C33,IF(AND(E33&lt;&gt;"",E33&gt;I33+'Property'!$C$10),"Paid late","Paid"),IF(TODAY()&lt;I33,"Not due yet",IF(TODAY()&lt;=I33+'Property'!$C$10,IF(N(D33)&gt;0,"Partial","Due now"),IF(N(D33)&gt;0,"Partial, late","Late"))))))</f>
        <v/>
      </c>
      <c r="H33" s="32" t="n"/>
      <c r="I33" s="42">
        <f>IF(A33="","",DATE('Property'!$C$8,3,MIN('Property'!$C$9,DAY(EOMONTH(B33,0)))))</f>
        <v/>
      </c>
      <c r="J33" s="39">
        <f>IF(AND(A33&lt;&gt;"",'Lists'!$K$2=3),F33,"")</f>
        <v/>
      </c>
    </row>
    <row r="34" ht="18" customHeight="1">
      <c r="A34" s="37">
        <f>IF('Property'!$A$20="","",'Property'!$A$20)</f>
        <v/>
      </c>
      <c r="B34" s="38">
        <f>IF(A34="","",DATE('Property'!$C$8,4,1))</f>
        <v/>
      </c>
      <c r="C34" s="39">
        <f>IF(A34="","",N('Property'!$C$20))</f>
        <v/>
      </c>
      <c r="D34" s="36" t="n"/>
      <c r="E34" s="40" t="n"/>
      <c r="F34" s="41">
        <f>IF(A34="","",N(F33)+IF(TODAY()&gt;=I34,N(C34),0)+0-N(D34))</f>
        <v/>
      </c>
      <c r="G34" s="37">
        <f>IF(A34="","",IF(N(C34)=0,"No rent",IF(N(D34)&gt;=C34,IF(AND(E34&lt;&gt;"",E34&gt;I34+'Property'!$C$10),"Paid late","Paid"),IF(TODAY()&lt;I34,"Not due yet",IF(TODAY()&lt;=I34+'Property'!$C$10,IF(N(D34)&gt;0,"Partial","Due now"),IF(N(D34)&gt;0,"Partial, late","Late"))))))</f>
        <v/>
      </c>
      <c r="H34" s="32" t="n"/>
      <c r="I34" s="42">
        <f>IF(A34="","",DATE('Property'!$C$8,4,MIN('Property'!$C$9,DAY(EOMONTH(B34,0)))))</f>
        <v/>
      </c>
      <c r="J34" s="39">
        <f>IF(AND(A34&lt;&gt;"",'Lists'!$K$2=4),F34,"")</f>
        <v/>
      </c>
    </row>
    <row r="35" ht="18" customHeight="1">
      <c r="A35" s="37">
        <f>IF('Property'!$A$20="","",'Property'!$A$20)</f>
        <v/>
      </c>
      <c r="B35" s="38">
        <f>IF(A35="","",DATE('Property'!$C$8,5,1))</f>
        <v/>
      </c>
      <c r="C35" s="39">
        <f>IF(A35="","",N('Property'!$C$20))</f>
        <v/>
      </c>
      <c r="D35" s="36" t="n"/>
      <c r="E35" s="40" t="n"/>
      <c r="F35" s="41">
        <f>IF(A35="","",N(F34)+IF(TODAY()&gt;=I35,N(C35),0)+0-N(D35))</f>
        <v/>
      </c>
      <c r="G35" s="37">
        <f>IF(A35="","",IF(N(C35)=0,"No rent",IF(N(D35)&gt;=C35,IF(AND(E35&lt;&gt;"",E35&gt;I35+'Property'!$C$10),"Paid late","Paid"),IF(TODAY()&lt;I35,"Not due yet",IF(TODAY()&lt;=I35+'Property'!$C$10,IF(N(D35)&gt;0,"Partial","Due now"),IF(N(D35)&gt;0,"Partial, late","Late"))))))</f>
        <v/>
      </c>
      <c r="H35" s="32" t="n"/>
      <c r="I35" s="42">
        <f>IF(A35="","",DATE('Property'!$C$8,5,MIN('Property'!$C$9,DAY(EOMONTH(B35,0)))))</f>
        <v/>
      </c>
      <c r="J35" s="39">
        <f>IF(AND(A35&lt;&gt;"",'Lists'!$K$2=5),F35,"")</f>
        <v/>
      </c>
    </row>
    <row r="36" ht="18" customHeight="1">
      <c r="A36" s="37">
        <f>IF('Property'!$A$20="","",'Property'!$A$20)</f>
        <v/>
      </c>
      <c r="B36" s="38">
        <f>IF(A36="","",DATE('Property'!$C$8,6,1))</f>
        <v/>
      </c>
      <c r="C36" s="39">
        <f>IF(A36="","",N('Property'!$C$20))</f>
        <v/>
      </c>
      <c r="D36" s="36" t="n"/>
      <c r="E36" s="40" t="n"/>
      <c r="F36" s="41">
        <f>IF(A36="","",N(F35)+IF(TODAY()&gt;=I36,N(C36),0)+0-N(D36))</f>
        <v/>
      </c>
      <c r="G36" s="37">
        <f>IF(A36="","",IF(N(C36)=0,"No rent",IF(N(D36)&gt;=C36,IF(AND(E36&lt;&gt;"",E36&gt;I36+'Property'!$C$10),"Paid late","Paid"),IF(TODAY()&lt;I36,"Not due yet",IF(TODAY()&lt;=I36+'Property'!$C$10,IF(N(D36)&gt;0,"Partial","Due now"),IF(N(D36)&gt;0,"Partial, late","Late"))))))</f>
        <v/>
      </c>
      <c r="H36" s="32" t="n"/>
      <c r="I36" s="42">
        <f>IF(A36="","",DATE('Property'!$C$8,6,MIN('Property'!$C$9,DAY(EOMONTH(B36,0)))))</f>
        <v/>
      </c>
      <c r="J36" s="39">
        <f>IF(AND(A36&lt;&gt;"",'Lists'!$K$2=6),F36,"")</f>
        <v/>
      </c>
    </row>
    <row r="37" ht="18" customHeight="1">
      <c r="A37" s="37">
        <f>IF('Property'!$A$20="","",'Property'!$A$20)</f>
        <v/>
      </c>
      <c r="B37" s="38">
        <f>IF(A37="","",DATE('Property'!$C$8,7,1))</f>
        <v/>
      </c>
      <c r="C37" s="39">
        <f>IF(A37="","",N('Property'!$C$20))</f>
        <v/>
      </c>
      <c r="D37" s="36" t="n"/>
      <c r="E37" s="40" t="n"/>
      <c r="F37" s="41">
        <f>IF(A37="","",N(F36)+IF(TODAY()&gt;=I37,N(C37),0)+0-N(D37))</f>
        <v/>
      </c>
      <c r="G37" s="37">
        <f>IF(A37="","",IF(N(C37)=0,"No rent",IF(N(D37)&gt;=C37,IF(AND(E37&lt;&gt;"",E37&gt;I37+'Property'!$C$10),"Paid late","Paid"),IF(TODAY()&lt;I37,"Not due yet",IF(TODAY()&lt;=I37+'Property'!$C$10,IF(N(D37)&gt;0,"Partial","Due now"),IF(N(D37)&gt;0,"Partial, late","Late"))))))</f>
        <v/>
      </c>
      <c r="H37" s="32" t="n"/>
      <c r="I37" s="42">
        <f>IF(A37="","",DATE('Property'!$C$8,7,MIN('Property'!$C$9,DAY(EOMONTH(B37,0)))))</f>
        <v/>
      </c>
      <c r="J37" s="39">
        <f>IF(AND(A37&lt;&gt;"",'Lists'!$K$2=7),F37,"")</f>
        <v/>
      </c>
    </row>
    <row r="38" ht="18" customHeight="1">
      <c r="A38" s="37">
        <f>IF('Property'!$A$20="","",'Property'!$A$20)</f>
        <v/>
      </c>
      <c r="B38" s="38">
        <f>IF(A38="","",DATE('Property'!$C$8,8,1))</f>
        <v/>
      </c>
      <c r="C38" s="39">
        <f>IF(A38="","",N('Property'!$C$20))</f>
        <v/>
      </c>
      <c r="D38" s="36" t="n"/>
      <c r="E38" s="40" t="n"/>
      <c r="F38" s="41">
        <f>IF(A38="","",N(F37)+IF(TODAY()&gt;=I38,N(C38),0)+0-N(D38))</f>
        <v/>
      </c>
      <c r="G38" s="37">
        <f>IF(A38="","",IF(N(C38)=0,"No rent",IF(N(D38)&gt;=C38,IF(AND(E38&lt;&gt;"",E38&gt;I38+'Property'!$C$10),"Paid late","Paid"),IF(TODAY()&lt;I38,"Not due yet",IF(TODAY()&lt;=I38+'Property'!$C$10,IF(N(D38)&gt;0,"Partial","Due now"),IF(N(D38)&gt;0,"Partial, late","Late"))))))</f>
        <v/>
      </c>
      <c r="H38" s="32" t="n"/>
      <c r="I38" s="42">
        <f>IF(A38="","",DATE('Property'!$C$8,8,MIN('Property'!$C$9,DAY(EOMONTH(B38,0)))))</f>
        <v/>
      </c>
      <c r="J38" s="39">
        <f>IF(AND(A38&lt;&gt;"",'Lists'!$K$2=8),F38,"")</f>
        <v/>
      </c>
    </row>
    <row r="39" ht="18" customHeight="1">
      <c r="A39" s="37">
        <f>IF('Property'!$A$20="","",'Property'!$A$20)</f>
        <v/>
      </c>
      <c r="B39" s="38">
        <f>IF(A39="","",DATE('Property'!$C$8,9,1))</f>
        <v/>
      </c>
      <c r="C39" s="39">
        <f>IF(A39="","",N('Property'!$C$20))</f>
        <v/>
      </c>
      <c r="D39" s="36" t="n"/>
      <c r="E39" s="40" t="n"/>
      <c r="F39" s="41">
        <f>IF(A39="","",N(F38)+IF(TODAY()&gt;=I39,N(C39),0)+0-N(D39))</f>
        <v/>
      </c>
      <c r="G39" s="37">
        <f>IF(A39="","",IF(N(C39)=0,"No rent",IF(N(D39)&gt;=C39,IF(AND(E39&lt;&gt;"",E39&gt;I39+'Property'!$C$10),"Paid late","Paid"),IF(TODAY()&lt;I39,"Not due yet",IF(TODAY()&lt;=I39+'Property'!$C$10,IF(N(D39)&gt;0,"Partial","Due now"),IF(N(D39)&gt;0,"Partial, late","Late"))))))</f>
        <v/>
      </c>
      <c r="H39" s="32" t="n"/>
      <c r="I39" s="42">
        <f>IF(A39="","",DATE('Property'!$C$8,9,MIN('Property'!$C$9,DAY(EOMONTH(B39,0)))))</f>
        <v/>
      </c>
      <c r="J39" s="39">
        <f>IF(AND(A39&lt;&gt;"",'Lists'!$K$2=9),F39,"")</f>
        <v/>
      </c>
    </row>
    <row r="40" ht="18" customHeight="1">
      <c r="A40" s="37">
        <f>IF('Property'!$A$20="","",'Property'!$A$20)</f>
        <v/>
      </c>
      <c r="B40" s="38">
        <f>IF(A40="","",DATE('Property'!$C$8,10,1))</f>
        <v/>
      </c>
      <c r="C40" s="39">
        <f>IF(A40="","",N('Property'!$C$20))</f>
        <v/>
      </c>
      <c r="D40" s="36" t="n"/>
      <c r="E40" s="40" t="n"/>
      <c r="F40" s="41">
        <f>IF(A40="","",N(F39)+IF(TODAY()&gt;=I40,N(C40),0)+0-N(D40))</f>
        <v/>
      </c>
      <c r="G40" s="37">
        <f>IF(A40="","",IF(N(C40)=0,"No rent",IF(N(D40)&gt;=C40,IF(AND(E40&lt;&gt;"",E40&gt;I40+'Property'!$C$10),"Paid late","Paid"),IF(TODAY()&lt;I40,"Not due yet",IF(TODAY()&lt;=I40+'Property'!$C$10,IF(N(D40)&gt;0,"Partial","Due now"),IF(N(D40)&gt;0,"Partial, late","Late"))))))</f>
        <v/>
      </c>
      <c r="H40" s="32" t="n"/>
      <c r="I40" s="42">
        <f>IF(A40="","",DATE('Property'!$C$8,10,MIN('Property'!$C$9,DAY(EOMONTH(B40,0)))))</f>
        <v/>
      </c>
      <c r="J40" s="39">
        <f>IF(AND(A40&lt;&gt;"",'Lists'!$K$2=10),F40,"")</f>
        <v/>
      </c>
    </row>
    <row r="41" ht="18" customHeight="1">
      <c r="A41" s="37">
        <f>IF('Property'!$A$20="","",'Property'!$A$20)</f>
        <v/>
      </c>
      <c r="B41" s="38">
        <f>IF(A41="","",DATE('Property'!$C$8,11,1))</f>
        <v/>
      </c>
      <c r="C41" s="39">
        <f>IF(A41="","",N('Property'!$C$20))</f>
        <v/>
      </c>
      <c r="D41" s="36" t="n"/>
      <c r="E41" s="40" t="n"/>
      <c r="F41" s="41">
        <f>IF(A41="","",N(F40)+IF(TODAY()&gt;=I41,N(C41),0)+0-N(D41))</f>
        <v/>
      </c>
      <c r="G41" s="37">
        <f>IF(A41="","",IF(N(C41)=0,"No rent",IF(N(D41)&gt;=C41,IF(AND(E41&lt;&gt;"",E41&gt;I41+'Property'!$C$10),"Paid late","Paid"),IF(TODAY()&lt;I41,"Not due yet",IF(TODAY()&lt;=I41+'Property'!$C$10,IF(N(D41)&gt;0,"Partial","Due now"),IF(N(D41)&gt;0,"Partial, late","Late"))))))</f>
        <v/>
      </c>
      <c r="H41" s="32" t="n"/>
      <c r="I41" s="42">
        <f>IF(A41="","",DATE('Property'!$C$8,11,MIN('Property'!$C$9,DAY(EOMONTH(B41,0)))))</f>
        <v/>
      </c>
      <c r="J41" s="39">
        <f>IF(AND(A41&lt;&gt;"",'Lists'!$K$2=11),F41,"")</f>
        <v/>
      </c>
    </row>
    <row r="42" ht="18" customHeight="1">
      <c r="A42" s="37">
        <f>IF('Property'!$A$20="","",'Property'!$A$20)</f>
        <v/>
      </c>
      <c r="B42" s="38">
        <f>IF(A42="","",DATE('Property'!$C$8,12,1))</f>
        <v/>
      </c>
      <c r="C42" s="39">
        <f>IF(A42="","",N('Property'!$C$20))</f>
        <v/>
      </c>
      <c r="D42" s="36" t="n"/>
      <c r="E42" s="40" t="n"/>
      <c r="F42" s="41">
        <f>IF(A42="","",N(F41)+IF(TODAY()&gt;=I42,N(C42),0)+0-N(D42))</f>
        <v/>
      </c>
      <c r="G42" s="37">
        <f>IF(A42="","",IF(N(C42)=0,"No rent",IF(N(D42)&gt;=C42,IF(AND(E42&lt;&gt;"",E42&gt;I42+'Property'!$C$10),"Paid late","Paid"),IF(TODAY()&lt;I42,"Not due yet",IF(TODAY()&lt;=I42+'Property'!$C$10,IF(N(D42)&gt;0,"Partial","Due now"),IF(N(D42)&gt;0,"Partial, late","Late"))))))</f>
        <v/>
      </c>
      <c r="H42" s="32" t="n"/>
      <c r="I42" s="42">
        <f>IF(A42="","",DATE('Property'!$C$8,12,MIN('Property'!$C$9,DAY(EOMONTH(B42,0)))))</f>
        <v/>
      </c>
      <c r="J42" s="39">
        <f>IF(AND(A42&lt;&gt;"",'Lists'!$K$2=12),F42,"")</f>
        <v/>
      </c>
    </row>
    <row r="43" ht="18" customHeight="1">
      <c r="A43" s="37">
        <f>IF('Property'!$A$21="","",'Property'!$A$21)</f>
        <v/>
      </c>
      <c r="B43" s="38">
        <f>IF(A43="","",DATE('Property'!$C$8,1,1))</f>
        <v/>
      </c>
      <c r="C43" s="39">
        <f>IF(A43="","",N('Property'!$C$21))</f>
        <v/>
      </c>
      <c r="D43" s="36" t="n"/>
      <c r="E43" s="40" t="n"/>
      <c r="F43" s="41">
        <f>IF(A43="","",IF(TODAY()&gt;=I43,N(C43),0)+0-N(D43))</f>
        <v/>
      </c>
      <c r="G43" s="37">
        <f>IF(A43="","",IF(N(C43)=0,"No rent",IF(N(D43)&gt;=C43,IF(AND(E43&lt;&gt;"",E43&gt;I43+'Property'!$C$10),"Paid late","Paid"),IF(TODAY()&lt;I43,"Not due yet",IF(TODAY()&lt;=I43+'Property'!$C$10,IF(N(D43)&gt;0,"Partial","Due now"),IF(N(D43)&gt;0,"Partial, late","Late"))))))</f>
        <v/>
      </c>
      <c r="H43" s="32" t="n"/>
      <c r="I43" s="42">
        <f>IF(A43="","",DATE('Property'!$C$8,1,MIN('Property'!$C$9,DAY(EOMONTH(B43,0)))))</f>
        <v/>
      </c>
      <c r="J43" s="39">
        <f>IF(AND(A43&lt;&gt;"",'Lists'!$K$2=1),F43,"")</f>
        <v/>
      </c>
    </row>
    <row r="44" ht="18" customHeight="1">
      <c r="A44" s="37">
        <f>IF('Property'!$A$21="","",'Property'!$A$21)</f>
        <v/>
      </c>
      <c r="B44" s="38">
        <f>IF(A44="","",DATE('Property'!$C$8,2,1))</f>
        <v/>
      </c>
      <c r="C44" s="39">
        <f>IF(A44="","",N('Property'!$C$21))</f>
        <v/>
      </c>
      <c r="D44" s="36" t="n"/>
      <c r="E44" s="40" t="n"/>
      <c r="F44" s="41">
        <f>IF(A44="","",N(F43)+IF(TODAY()&gt;=I44,N(C44),0)+0-N(D44))</f>
        <v/>
      </c>
      <c r="G44" s="37">
        <f>IF(A44="","",IF(N(C44)=0,"No rent",IF(N(D44)&gt;=C44,IF(AND(E44&lt;&gt;"",E44&gt;I44+'Property'!$C$10),"Paid late","Paid"),IF(TODAY()&lt;I44,"Not due yet",IF(TODAY()&lt;=I44+'Property'!$C$10,IF(N(D44)&gt;0,"Partial","Due now"),IF(N(D44)&gt;0,"Partial, late","Late"))))))</f>
        <v/>
      </c>
      <c r="H44" s="32" t="n"/>
      <c r="I44" s="42">
        <f>IF(A44="","",DATE('Property'!$C$8,2,MIN('Property'!$C$9,DAY(EOMONTH(B44,0)))))</f>
        <v/>
      </c>
      <c r="J44" s="39">
        <f>IF(AND(A44&lt;&gt;"",'Lists'!$K$2=2),F44,"")</f>
        <v/>
      </c>
    </row>
    <row r="45" ht="18" customHeight="1">
      <c r="A45" s="37">
        <f>IF('Property'!$A$21="","",'Property'!$A$21)</f>
        <v/>
      </c>
      <c r="B45" s="38">
        <f>IF(A45="","",DATE('Property'!$C$8,3,1))</f>
        <v/>
      </c>
      <c r="C45" s="39">
        <f>IF(A45="","",N('Property'!$C$21))</f>
        <v/>
      </c>
      <c r="D45" s="36" t="n"/>
      <c r="E45" s="40" t="n"/>
      <c r="F45" s="41">
        <f>IF(A45="","",N(F44)+IF(TODAY()&gt;=I45,N(C45),0)+0-N(D45))</f>
        <v/>
      </c>
      <c r="G45" s="37">
        <f>IF(A45="","",IF(N(C45)=0,"No rent",IF(N(D45)&gt;=C45,IF(AND(E45&lt;&gt;"",E45&gt;I45+'Property'!$C$10),"Paid late","Paid"),IF(TODAY()&lt;I45,"Not due yet",IF(TODAY()&lt;=I45+'Property'!$C$10,IF(N(D45)&gt;0,"Partial","Due now"),IF(N(D45)&gt;0,"Partial, late","Late"))))))</f>
        <v/>
      </c>
      <c r="H45" s="32" t="n"/>
      <c r="I45" s="42">
        <f>IF(A45="","",DATE('Property'!$C$8,3,MIN('Property'!$C$9,DAY(EOMONTH(B45,0)))))</f>
        <v/>
      </c>
      <c r="J45" s="39">
        <f>IF(AND(A45&lt;&gt;"",'Lists'!$K$2=3),F45,"")</f>
        <v/>
      </c>
    </row>
    <row r="46" ht="18" customHeight="1">
      <c r="A46" s="37">
        <f>IF('Property'!$A$21="","",'Property'!$A$21)</f>
        <v/>
      </c>
      <c r="B46" s="38">
        <f>IF(A46="","",DATE('Property'!$C$8,4,1))</f>
        <v/>
      </c>
      <c r="C46" s="39">
        <f>IF(A46="","",N('Property'!$C$21))</f>
        <v/>
      </c>
      <c r="D46" s="36" t="n"/>
      <c r="E46" s="40" t="n"/>
      <c r="F46" s="41">
        <f>IF(A46="","",N(F45)+IF(TODAY()&gt;=I46,N(C46),0)+0-N(D46))</f>
        <v/>
      </c>
      <c r="G46" s="37">
        <f>IF(A46="","",IF(N(C46)=0,"No rent",IF(N(D46)&gt;=C46,IF(AND(E46&lt;&gt;"",E46&gt;I46+'Property'!$C$10),"Paid late","Paid"),IF(TODAY()&lt;I46,"Not due yet",IF(TODAY()&lt;=I46+'Property'!$C$10,IF(N(D46)&gt;0,"Partial","Due now"),IF(N(D46)&gt;0,"Partial, late","Late"))))))</f>
        <v/>
      </c>
      <c r="H46" s="32" t="n"/>
      <c r="I46" s="42">
        <f>IF(A46="","",DATE('Property'!$C$8,4,MIN('Property'!$C$9,DAY(EOMONTH(B46,0)))))</f>
        <v/>
      </c>
      <c r="J46" s="39">
        <f>IF(AND(A46&lt;&gt;"",'Lists'!$K$2=4),F46,"")</f>
        <v/>
      </c>
    </row>
    <row r="47" ht="18" customHeight="1">
      <c r="A47" s="37">
        <f>IF('Property'!$A$21="","",'Property'!$A$21)</f>
        <v/>
      </c>
      <c r="B47" s="38">
        <f>IF(A47="","",DATE('Property'!$C$8,5,1))</f>
        <v/>
      </c>
      <c r="C47" s="39">
        <f>IF(A47="","",N('Property'!$C$21))</f>
        <v/>
      </c>
      <c r="D47" s="36" t="n"/>
      <c r="E47" s="40" t="n"/>
      <c r="F47" s="41">
        <f>IF(A47="","",N(F46)+IF(TODAY()&gt;=I47,N(C47),0)+0-N(D47))</f>
        <v/>
      </c>
      <c r="G47" s="37">
        <f>IF(A47="","",IF(N(C47)=0,"No rent",IF(N(D47)&gt;=C47,IF(AND(E47&lt;&gt;"",E47&gt;I47+'Property'!$C$10),"Paid late","Paid"),IF(TODAY()&lt;I47,"Not due yet",IF(TODAY()&lt;=I47+'Property'!$C$10,IF(N(D47)&gt;0,"Partial","Due now"),IF(N(D47)&gt;0,"Partial, late","Late"))))))</f>
        <v/>
      </c>
      <c r="H47" s="32" t="n"/>
      <c r="I47" s="42">
        <f>IF(A47="","",DATE('Property'!$C$8,5,MIN('Property'!$C$9,DAY(EOMONTH(B47,0)))))</f>
        <v/>
      </c>
      <c r="J47" s="39">
        <f>IF(AND(A47&lt;&gt;"",'Lists'!$K$2=5),F47,"")</f>
        <v/>
      </c>
    </row>
    <row r="48" ht="18" customHeight="1">
      <c r="A48" s="37">
        <f>IF('Property'!$A$21="","",'Property'!$A$21)</f>
        <v/>
      </c>
      <c r="B48" s="38">
        <f>IF(A48="","",DATE('Property'!$C$8,6,1))</f>
        <v/>
      </c>
      <c r="C48" s="39">
        <f>IF(A48="","",N('Property'!$C$21))</f>
        <v/>
      </c>
      <c r="D48" s="36" t="n"/>
      <c r="E48" s="40" t="n"/>
      <c r="F48" s="41">
        <f>IF(A48="","",N(F47)+IF(TODAY()&gt;=I48,N(C48),0)+0-N(D48))</f>
        <v/>
      </c>
      <c r="G48" s="37">
        <f>IF(A48="","",IF(N(C48)=0,"No rent",IF(N(D48)&gt;=C48,IF(AND(E48&lt;&gt;"",E48&gt;I48+'Property'!$C$10),"Paid late","Paid"),IF(TODAY()&lt;I48,"Not due yet",IF(TODAY()&lt;=I48+'Property'!$C$10,IF(N(D48)&gt;0,"Partial","Due now"),IF(N(D48)&gt;0,"Partial, late","Late"))))))</f>
        <v/>
      </c>
      <c r="H48" s="32" t="n"/>
      <c r="I48" s="42">
        <f>IF(A48="","",DATE('Property'!$C$8,6,MIN('Property'!$C$9,DAY(EOMONTH(B48,0)))))</f>
        <v/>
      </c>
      <c r="J48" s="39">
        <f>IF(AND(A48&lt;&gt;"",'Lists'!$K$2=6),F48,"")</f>
        <v/>
      </c>
    </row>
    <row r="49" ht="18" customHeight="1">
      <c r="A49" s="37">
        <f>IF('Property'!$A$21="","",'Property'!$A$21)</f>
        <v/>
      </c>
      <c r="B49" s="38">
        <f>IF(A49="","",DATE('Property'!$C$8,7,1))</f>
        <v/>
      </c>
      <c r="C49" s="39">
        <f>IF(A49="","",N('Property'!$C$21))</f>
        <v/>
      </c>
      <c r="D49" s="36" t="n"/>
      <c r="E49" s="40" t="n"/>
      <c r="F49" s="41">
        <f>IF(A49="","",N(F48)+IF(TODAY()&gt;=I49,N(C49),0)+0-N(D49))</f>
        <v/>
      </c>
      <c r="G49" s="37">
        <f>IF(A49="","",IF(N(C49)=0,"No rent",IF(N(D49)&gt;=C49,IF(AND(E49&lt;&gt;"",E49&gt;I49+'Property'!$C$10),"Paid late","Paid"),IF(TODAY()&lt;I49,"Not due yet",IF(TODAY()&lt;=I49+'Property'!$C$10,IF(N(D49)&gt;0,"Partial","Due now"),IF(N(D49)&gt;0,"Partial, late","Late"))))))</f>
        <v/>
      </c>
      <c r="H49" s="32" t="n"/>
      <c r="I49" s="42">
        <f>IF(A49="","",DATE('Property'!$C$8,7,MIN('Property'!$C$9,DAY(EOMONTH(B49,0)))))</f>
        <v/>
      </c>
      <c r="J49" s="39">
        <f>IF(AND(A49&lt;&gt;"",'Lists'!$K$2=7),F49,"")</f>
        <v/>
      </c>
    </row>
    <row r="50" ht="18" customHeight="1">
      <c r="A50" s="37">
        <f>IF('Property'!$A$21="","",'Property'!$A$21)</f>
        <v/>
      </c>
      <c r="B50" s="38">
        <f>IF(A50="","",DATE('Property'!$C$8,8,1))</f>
        <v/>
      </c>
      <c r="C50" s="39">
        <f>IF(A50="","",N('Property'!$C$21))</f>
        <v/>
      </c>
      <c r="D50" s="36" t="n"/>
      <c r="E50" s="40" t="n"/>
      <c r="F50" s="41">
        <f>IF(A50="","",N(F49)+IF(TODAY()&gt;=I50,N(C50),0)+0-N(D50))</f>
        <v/>
      </c>
      <c r="G50" s="37">
        <f>IF(A50="","",IF(N(C50)=0,"No rent",IF(N(D50)&gt;=C50,IF(AND(E50&lt;&gt;"",E50&gt;I50+'Property'!$C$10),"Paid late","Paid"),IF(TODAY()&lt;I50,"Not due yet",IF(TODAY()&lt;=I50+'Property'!$C$10,IF(N(D50)&gt;0,"Partial","Due now"),IF(N(D50)&gt;0,"Partial, late","Late"))))))</f>
        <v/>
      </c>
      <c r="H50" s="32" t="n"/>
      <c r="I50" s="42">
        <f>IF(A50="","",DATE('Property'!$C$8,8,MIN('Property'!$C$9,DAY(EOMONTH(B50,0)))))</f>
        <v/>
      </c>
      <c r="J50" s="39">
        <f>IF(AND(A50&lt;&gt;"",'Lists'!$K$2=8),F50,"")</f>
        <v/>
      </c>
    </row>
    <row r="51" ht="18" customHeight="1">
      <c r="A51" s="37">
        <f>IF('Property'!$A$21="","",'Property'!$A$21)</f>
        <v/>
      </c>
      <c r="B51" s="38">
        <f>IF(A51="","",DATE('Property'!$C$8,9,1))</f>
        <v/>
      </c>
      <c r="C51" s="39">
        <f>IF(A51="","",N('Property'!$C$21))</f>
        <v/>
      </c>
      <c r="D51" s="36" t="n"/>
      <c r="E51" s="40" t="n"/>
      <c r="F51" s="41">
        <f>IF(A51="","",N(F50)+IF(TODAY()&gt;=I51,N(C51),0)+0-N(D51))</f>
        <v/>
      </c>
      <c r="G51" s="37">
        <f>IF(A51="","",IF(N(C51)=0,"No rent",IF(N(D51)&gt;=C51,IF(AND(E51&lt;&gt;"",E51&gt;I51+'Property'!$C$10),"Paid late","Paid"),IF(TODAY()&lt;I51,"Not due yet",IF(TODAY()&lt;=I51+'Property'!$C$10,IF(N(D51)&gt;0,"Partial","Due now"),IF(N(D51)&gt;0,"Partial, late","Late"))))))</f>
        <v/>
      </c>
      <c r="H51" s="32" t="n"/>
      <c r="I51" s="42">
        <f>IF(A51="","",DATE('Property'!$C$8,9,MIN('Property'!$C$9,DAY(EOMONTH(B51,0)))))</f>
        <v/>
      </c>
      <c r="J51" s="39">
        <f>IF(AND(A51&lt;&gt;"",'Lists'!$K$2=9),F51,"")</f>
        <v/>
      </c>
    </row>
    <row r="52" ht="18" customHeight="1">
      <c r="A52" s="37">
        <f>IF('Property'!$A$21="","",'Property'!$A$21)</f>
        <v/>
      </c>
      <c r="B52" s="38">
        <f>IF(A52="","",DATE('Property'!$C$8,10,1))</f>
        <v/>
      </c>
      <c r="C52" s="39">
        <f>IF(A52="","",N('Property'!$C$21))</f>
        <v/>
      </c>
      <c r="D52" s="36" t="n"/>
      <c r="E52" s="40" t="n"/>
      <c r="F52" s="41">
        <f>IF(A52="","",N(F51)+IF(TODAY()&gt;=I52,N(C52),0)+0-N(D52))</f>
        <v/>
      </c>
      <c r="G52" s="37">
        <f>IF(A52="","",IF(N(C52)=0,"No rent",IF(N(D52)&gt;=C52,IF(AND(E52&lt;&gt;"",E52&gt;I52+'Property'!$C$10),"Paid late","Paid"),IF(TODAY()&lt;I52,"Not due yet",IF(TODAY()&lt;=I52+'Property'!$C$10,IF(N(D52)&gt;0,"Partial","Due now"),IF(N(D52)&gt;0,"Partial, late","Late"))))))</f>
        <v/>
      </c>
      <c r="H52" s="32" t="n"/>
      <c r="I52" s="42">
        <f>IF(A52="","",DATE('Property'!$C$8,10,MIN('Property'!$C$9,DAY(EOMONTH(B52,0)))))</f>
        <v/>
      </c>
      <c r="J52" s="39">
        <f>IF(AND(A52&lt;&gt;"",'Lists'!$K$2=10),F52,"")</f>
        <v/>
      </c>
    </row>
    <row r="53" ht="18" customHeight="1">
      <c r="A53" s="37">
        <f>IF('Property'!$A$21="","",'Property'!$A$21)</f>
        <v/>
      </c>
      <c r="B53" s="38">
        <f>IF(A53="","",DATE('Property'!$C$8,11,1))</f>
        <v/>
      </c>
      <c r="C53" s="39">
        <f>IF(A53="","",N('Property'!$C$21))</f>
        <v/>
      </c>
      <c r="D53" s="36" t="n"/>
      <c r="E53" s="40" t="n"/>
      <c r="F53" s="41">
        <f>IF(A53="","",N(F52)+IF(TODAY()&gt;=I53,N(C53),0)+0-N(D53))</f>
        <v/>
      </c>
      <c r="G53" s="37">
        <f>IF(A53="","",IF(N(C53)=0,"No rent",IF(N(D53)&gt;=C53,IF(AND(E53&lt;&gt;"",E53&gt;I53+'Property'!$C$10),"Paid late","Paid"),IF(TODAY()&lt;I53,"Not due yet",IF(TODAY()&lt;=I53+'Property'!$C$10,IF(N(D53)&gt;0,"Partial","Due now"),IF(N(D53)&gt;0,"Partial, late","Late"))))))</f>
        <v/>
      </c>
      <c r="H53" s="32" t="n"/>
      <c r="I53" s="42">
        <f>IF(A53="","",DATE('Property'!$C$8,11,MIN('Property'!$C$9,DAY(EOMONTH(B53,0)))))</f>
        <v/>
      </c>
      <c r="J53" s="39">
        <f>IF(AND(A53&lt;&gt;"",'Lists'!$K$2=11),F53,"")</f>
        <v/>
      </c>
    </row>
    <row r="54" ht="18" customHeight="1">
      <c r="A54" s="37">
        <f>IF('Property'!$A$21="","",'Property'!$A$21)</f>
        <v/>
      </c>
      <c r="B54" s="38">
        <f>IF(A54="","",DATE('Property'!$C$8,12,1))</f>
        <v/>
      </c>
      <c r="C54" s="39">
        <f>IF(A54="","",N('Property'!$C$21))</f>
        <v/>
      </c>
      <c r="D54" s="36" t="n"/>
      <c r="E54" s="40" t="n"/>
      <c r="F54" s="41">
        <f>IF(A54="","",N(F53)+IF(TODAY()&gt;=I54,N(C54),0)+0-N(D54))</f>
        <v/>
      </c>
      <c r="G54" s="37">
        <f>IF(A54="","",IF(N(C54)=0,"No rent",IF(N(D54)&gt;=C54,IF(AND(E54&lt;&gt;"",E54&gt;I54+'Property'!$C$10),"Paid late","Paid"),IF(TODAY()&lt;I54,"Not due yet",IF(TODAY()&lt;=I54+'Property'!$C$10,IF(N(D54)&gt;0,"Partial","Due now"),IF(N(D54)&gt;0,"Partial, late","Late"))))))</f>
        <v/>
      </c>
      <c r="H54" s="32" t="n"/>
      <c r="I54" s="42">
        <f>IF(A54="","",DATE('Property'!$C$8,12,MIN('Property'!$C$9,DAY(EOMONTH(B54,0)))))</f>
        <v/>
      </c>
      <c r="J54" s="39">
        <f>IF(AND(A54&lt;&gt;"",'Lists'!$K$2=12),F54,"")</f>
        <v/>
      </c>
    </row>
  </sheetData>
  <sheetProtection selectLockedCells="0" selectUnlockedCells="0" sheet="1" objects="0" insertRows="1" insertHyperlinks="1" autoFilter="1" scenarios="0" formatColumns="0" deleteColumns="1" insertColumns="1" pivotTables="1" deleteRows="1" formatCells="0" formatRows="0" sort="1"/>
  <mergeCells count="1">
    <mergeCell ref="A2:H2"/>
  </mergeCells>
  <conditionalFormatting sqref="G7:G54">
    <cfRule type="expression" priority="1" dxfId="0">
      <formula>G7="Paid"</formula>
    </cfRule>
    <cfRule type="expression" priority="2" dxfId="1">
      <formula>OR(G7="Paid late",G7="Due now",G7="Partial")</formula>
    </cfRule>
    <cfRule type="expression" priority="3" dxfId="2">
      <formula>OR(G7="Late",G7="Partial, late")</formula>
    </cfRule>
  </conditionalFormatting>
  <dataValidations count="2">
    <dataValidation sqref="D7:D54" showDropDown="0" showInputMessage="1" showErrorMessage="1" allowBlank="1" errorTitle="Check this cell" error="That value doesn't fit here. Check the message on this cell." promptTitle="Paid" prompt="What the tenant paid for this month, late fee included." type="decimal" errorStyle="stop" operator="greaterThanOrEqual">
      <formula1>0</formula1>
    </dataValidation>
    <dataValidation sqref="E7:E54" showDropDown="0" showInputMessage="1" showErrorMessage="0" allowBlank="1" errorTitle="Check this cell" error="That value doesn't fit here. Check the message on this cell." promptTitle="Date paid" prompt="The day the money came in. Ctrl+; types today's date." errorStyle="stop"/>
  </dataValidations>
  <printOptions horizontalCentered="1"/>
  <pageMargins left="0.4" right="0.4" top="0.5" bottom="0.5" header="0.5" footer="0.5"/>
  <pageSetup orientation="landscape" paperSize="1" fitToHeight="0" fitToWidth="1"/>
  <headerFooter>
    <oddHeader/>
    <oddFooter>&amp;C&amp;"Arial"&amp;8 &amp;P / &amp;N</oddFooter>
    <evenHeader/>
    <evenFooter/>
    <firstHeader/>
    <firstFooter/>
  </headerFooter>
</worksheet>
</file>

<file path=xl/worksheets/sheet4.xml><?xml version="1.0" encoding="utf-8"?>
<worksheet xmlns="http://schemas.openxmlformats.org/spreadsheetml/2006/main">
  <sheetPr>
    <tabColor rgb="00E8590C"/>
    <outlinePr summaryBelow="1" summaryRight="1"/>
    <pageSetUpPr fitToPage="1"/>
  </sheetPr>
  <dimension ref="A1:G66"/>
  <sheetViews>
    <sheetView showGridLines="0" zoomScale="100" workbookViewId="0">
      <pane xSplit="1" ySplit="6" topLeftCell="B7" activePane="bottomRight" state="frozen"/>
      <selection pane="topRight"/>
      <selection pane="bottomLeft"/>
      <selection pane="bottomRight" activeCell="A1" sqref="A1"/>
    </sheetView>
  </sheetViews>
  <sheetFormatPr baseColWidth="8" defaultRowHeight="15"/>
  <cols>
    <col width="12" customWidth="1" min="1" max="1"/>
    <col width="34" customWidth="1" min="2" max="2"/>
    <col width="22" customWidth="1" min="3" max="3"/>
    <col width="36" customWidth="1" min="4" max="4"/>
    <col width="12" customWidth="1" min="5" max="5"/>
    <col width="24" customWidth="1" min="6" max="6"/>
  </cols>
  <sheetData>
    <row r="1" ht="30" customHeight="1">
      <c r="A1" s="20" t="inlineStr">
        <is>
          <t>Expenses</t>
        </is>
      </c>
      <c r="B1" s="20" t="n"/>
      <c r="C1" s="20" t="n"/>
      <c r="D1" s="20" t="n"/>
      <c r="E1" s="20" t="n"/>
      <c r="F1" s="20" t="n"/>
      <c r="G1" s="21" t="inlineStr">
        <is>
          <t>Landlord Rent &amp; Expense Tracker</t>
        </is>
      </c>
    </row>
    <row r="2" ht="19.2" customHeight="1">
      <c r="A2" s="13" t="inlineStr">
        <is>
          <t>One row per bill. Pick the category: each one is a line on IRS Schedule E. Year summary adds them up by line.</t>
        </is>
      </c>
    </row>
    <row r="3" ht="28" customHeight="1">
      <c r="B3" s="22" t="inlineStr">
        <is>
          <t>Spent this year</t>
        </is>
      </c>
      <c r="D3" s="22" t="inlineStr">
        <is>
          <t>On Schedule E lines</t>
        </is>
      </c>
      <c r="F3" s="22" t="inlineStr">
        <is>
          <t>Rows to check</t>
        </is>
      </c>
    </row>
    <row r="4" ht="26" customHeight="1">
      <c r="B4" s="25">
        <f>SUMIFS(E7:E66,A7:A66,"&gt;="&amp;'Lists'!$K$4,A7:A66,"&lt;="&amp;'Lists'!$K$5)</f>
        <v/>
      </c>
      <c r="D4" s="24">
        <f>'Year summary'!$C$23</f>
        <v/>
      </c>
      <c r="F4" s="23">
        <f>SUMPRODUCT((F7:F66&lt;&gt;"")*(F7:F66&lt;&gt;"OK"))</f>
        <v/>
      </c>
    </row>
    <row r="5" ht="18" customHeight="1"/>
    <row r="6" ht="30" customHeight="1">
      <c r="A6" s="35" t="inlineStr">
        <is>
          <t>Date</t>
        </is>
      </c>
      <c r="B6" s="26" t="inlineStr">
        <is>
          <t>Category (Schedule E line)</t>
        </is>
      </c>
      <c r="C6" s="26" t="inlineStr">
        <is>
          <t>Paid to</t>
        </is>
      </c>
      <c r="D6" s="26" t="inlineStr">
        <is>
          <t>What for</t>
        </is>
      </c>
      <c r="E6" s="35" t="inlineStr">
        <is>
          <t>Amount</t>
        </is>
      </c>
      <c r="F6" s="26" t="inlineStr">
        <is>
          <t>Check</t>
        </is>
      </c>
    </row>
    <row r="7" ht="18" customHeight="1">
      <c r="A7" s="40" t="n">
        <v>46037</v>
      </c>
      <c r="B7" s="32" t="inlineStr">
        <is>
          <t>9 Insurance</t>
        </is>
      </c>
      <c r="C7" s="32" t="inlineStr">
        <is>
          <t>Insurance company</t>
        </is>
      </c>
      <c r="D7" s="32" t="inlineStr">
        <is>
          <t>EXAMPLE: landlord policy, one year</t>
        </is>
      </c>
      <c r="E7" s="43" t="n">
        <v>1380</v>
      </c>
      <c r="F7" s="37">
        <f>IF(AND(A7="",E7="",B7=""),"",IF(A7="","Add the date",IF(OR(A7&lt;'Lists'!$K$4,A7&gt;'Lists'!$K$5),"Other year",IF(B7="","Pick a category",IF(E7="","Add the amount","OK")))))</f>
        <v/>
      </c>
    </row>
    <row r="8" ht="18" customHeight="1">
      <c r="A8" s="40" t="n">
        <v>46052</v>
      </c>
      <c r="B8" s="32" t="inlineStr">
        <is>
          <t>16 Taxes</t>
        </is>
      </c>
      <c r="C8" s="32" t="inlineStr">
        <is>
          <t>County tax office</t>
        </is>
      </c>
      <c r="D8" s="32" t="inlineStr">
        <is>
          <t>EXAMPLE: property tax</t>
        </is>
      </c>
      <c r="E8" s="43" t="n">
        <v>3100</v>
      </c>
      <c r="F8" s="37">
        <f>IF(AND(A8="",E8="",B8=""),"",IF(A8="","Add the date",IF(OR(A8&lt;'Lists'!$K$4,A8&gt;'Lists'!$K$5),"Other year",IF(B8="","Pick a category",IF(E8="","Add the amount","OK")))))</f>
        <v/>
      </c>
    </row>
    <row r="9" ht="18" customHeight="1">
      <c r="A9" s="40" t="n">
        <v>46056</v>
      </c>
      <c r="B9" s="32" t="inlineStr">
        <is>
          <t>14 Repairs</t>
        </is>
      </c>
      <c r="C9" s="32" t="inlineStr">
        <is>
          <t>Plumber</t>
        </is>
      </c>
      <c r="D9" s="32" t="inlineStr">
        <is>
          <t>EXAMPLE: kitchen leak, unit B</t>
        </is>
      </c>
      <c r="E9" s="43" t="n">
        <v>240</v>
      </c>
      <c r="F9" s="37">
        <f>IF(AND(A9="",E9="",B9=""),"",IF(A9="","Add the date",IF(OR(A9&lt;'Lists'!$K$4,A9&gt;'Lists'!$K$5),"Other year",IF(B9="","Pick a category",IF(E9="","Add the amount","OK")))))</f>
        <v/>
      </c>
    </row>
    <row r="10" ht="18" customHeight="1">
      <c r="A10" s="40" t="n">
        <v>46162</v>
      </c>
      <c r="B10" s="32" t="inlineStr">
        <is>
          <t>Improvement (not a repair)</t>
        </is>
      </c>
      <c r="C10" s="32" t="inlineStr">
        <is>
          <t>Roofing company</t>
        </is>
      </c>
      <c r="D10" s="32" t="inlineStr">
        <is>
          <t>EXAMPLE: new roof</t>
        </is>
      </c>
      <c r="E10" s="43" t="n">
        <v>9800</v>
      </c>
      <c r="F10" s="37">
        <f>IF(AND(A10="",E10="",B10=""),"",IF(A10="","Add the date",IF(OR(A10&lt;'Lists'!$K$4,A10&gt;'Lists'!$K$5),"Other year",IF(B10="","Pick a category",IF(E10="","Add the amount","OK")))))</f>
        <v/>
      </c>
    </row>
    <row r="11" ht="18" customHeight="1">
      <c r="A11" s="40" t="n">
        <v>46174</v>
      </c>
      <c r="B11" s="32" t="inlineStr">
        <is>
          <t>17 Utilities</t>
        </is>
      </c>
      <c r="C11" s="32" t="inlineStr">
        <is>
          <t>Water utility</t>
        </is>
      </c>
      <c r="D11" s="32" t="inlineStr">
        <is>
          <t>EXAMPLE: water, both units</t>
        </is>
      </c>
      <c r="E11" s="43" t="n">
        <v>85</v>
      </c>
      <c r="F11" s="37">
        <f>IF(AND(A11="",E11="",B11=""),"",IF(A11="","Add the date",IF(OR(A11&lt;'Lists'!$K$4,A11&gt;'Lists'!$K$5),"Other year",IF(B11="","Pick a category",IF(E11="","Add the amount","OK")))))</f>
        <v/>
      </c>
    </row>
    <row r="12" ht="18" customHeight="1">
      <c r="A12" s="40" t="n">
        <v>46239</v>
      </c>
      <c r="B12" s="32" t="inlineStr">
        <is>
          <t>12 Mortgage interest paid to banks</t>
        </is>
      </c>
      <c r="C12" s="32" t="inlineStr">
        <is>
          <t>Bank</t>
        </is>
      </c>
      <c r="D12" s="32" t="inlineStr">
        <is>
          <t>EXAMPLE: interest, Jan to Jul</t>
        </is>
      </c>
      <c r="E12" s="43" t="n">
        <v>2940</v>
      </c>
      <c r="F12" s="37">
        <f>IF(AND(A12="",E12="",B12=""),"",IF(A12="","Add the date",IF(OR(A12&lt;'Lists'!$K$4,A12&gt;'Lists'!$K$5),"Other year",IF(B12="","Pick a category",IF(E12="","Add the amount","OK")))))</f>
        <v/>
      </c>
    </row>
    <row r="13" ht="18" customHeight="1">
      <c r="A13" s="40" t="n"/>
      <c r="B13" s="32" t="n"/>
      <c r="C13" s="32" t="n"/>
      <c r="D13" s="32" t="n"/>
      <c r="E13" s="43" t="n"/>
      <c r="F13" s="37">
        <f>IF(AND(A13="",E13="",B13=""),"",IF(A13="","Add the date",IF(OR(A13&lt;'Lists'!$K$4,A13&gt;'Lists'!$K$5),"Other year",IF(B13="","Pick a category",IF(E13="","Add the amount","OK")))))</f>
        <v/>
      </c>
    </row>
    <row r="14" ht="18" customHeight="1">
      <c r="A14" s="40" t="n"/>
      <c r="B14" s="32" t="n"/>
      <c r="C14" s="32" t="n"/>
      <c r="D14" s="32" t="n"/>
      <c r="E14" s="43" t="n"/>
      <c r="F14" s="37">
        <f>IF(AND(A14="",E14="",B14=""),"",IF(A14="","Add the date",IF(OR(A14&lt;'Lists'!$K$4,A14&gt;'Lists'!$K$5),"Other year",IF(B14="","Pick a category",IF(E14="","Add the amount","OK")))))</f>
        <v/>
      </c>
    </row>
    <row r="15" ht="18" customHeight="1">
      <c r="A15" s="40" t="n"/>
      <c r="B15" s="32" t="n"/>
      <c r="C15" s="32" t="n"/>
      <c r="D15" s="32" t="n"/>
      <c r="E15" s="43" t="n"/>
      <c r="F15" s="37">
        <f>IF(AND(A15="",E15="",B15=""),"",IF(A15="","Add the date",IF(OR(A15&lt;'Lists'!$K$4,A15&gt;'Lists'!$K$5),"Other year",IF(B15="","Pick a category",IF(E15="","Add the amount","OK")))))</f>
        <v/>
      </c>
    </row>
    <row r="16" ht="18" customHeight="1">
      <c r="A16" s="40" t="n"/>
      <c r="B16" s="32" t="n"/>
      <c r="C16" s="32" t="n"/>
      <c r="D16" s="32" t="n"/>
      <c r="E16" s="43" t="n"/>
      <c r="F16" s="37">
        <f>IF(AND(A16="",E16="",B16=""),"",IF(A16="","Add the date",IF(OR(A16&lt;'Lists'!$K$4,A16&gt;'Lists'!$K$5),"Other year",IF(B16="","Pick a category",IF(E16="","Add the amount","OK")))))</f>
        <v/>
      </c>
    </row>
    <row r="17" ht="18" customHeight="1">
      <c r="A17" s="40" t="n"/>
      <c r="B17" s="32" t="n"/>
      <c r="C17" s="32" t="n"/>
      <c r="D17" s="32" t="n"/>
      <c r="E17" s="43" t="n"/>
      <c r="F17" s="37">
        <f>IF(AND(A17="",E17="",B17=""),"",IF(A17="","Add the date",IF(OR(A17&lt;'Lists'!$K$4,A17&gt;'Lists'!$K$5),"Other year",IF(B17="","Pick a category",IF(E17="","Add the amount","OK")))))</f>
        <v/>
      </c>
    </row>
    <row r="18" ht="18" customHeight="1">
      <c r="A18" s="40" t="n"/>
      <c r="B18" s="32" t="n"/>
      <c r="C18" s="32" t="n"/>
      <c r="D18" s="32" t="n"/>
      <c r="E18" s="43" t="n"/>
      <c r="F18" s="37">
        <f>IF(AND(A18="",E18="",B18=""),"",IF(A18="","Add the date",IF(OR(A18&lt;'Lists'!$K$4,A18&gt;'Lists'!$K$5),"Other year",IF(B18="","Pick a category",IF(E18="","Add the amount","OK")))))</f>
        <v/>
      </c>
    </row>
    <row r="19" ht="18" customHeight="1">
      <c r="A19" s="40" t="n"/>
      <c r="B19" s="32" t="n"/>
      <c r="C19" s="32" t="n"/>
      <c r="D19" s="32" t="n"/>
      <c r="E19" s="43" t="n"/>
      <c r="F19" s="37">
        <f>IF(AND(A19="",E19="",B19=""),"",IF(A19="","Add the date",IF(OR(A19&lt;'Lists'!$K$4,A19&gt;'Lists'!$K$5),"Other year",IF(B19="","Pick a category",IF(E19="","Add the amount","OK")))))</f>
        <v/>
      </c>
    </row>
    <row r="20" ht="18" customHeight="1">
      <c r="A20" s="40" t="n"/>
      <c r="B20" s="32" t="n"/>
      <c r="C20" s="32" t="n"/>
      <c r="D20" s="32" t="n"/>
      <c r="E20" s="43" t="n"/>
      <c r="F20" s="37">
        <f>IF(AND(A20="",E20="",B20=""),"",IF(A20="","Add the date",IF(OR(A20&lt;'Lists'!$K$4,A20&gt;'Lists'!$K$5),"Other year",IF(B20="","Pick a category",IF(E20="","Add the amount","OK")))))</f>
        <v/>
      </c>
    </row>
    <row r="21" ht="18" customHeight="1">
      <c r="A21" s="40" t="n"/>
      <c r="B21" s="32" t="n"/>
      <c r="C21" s="32" t="n"/>
      <c r="D21" s="32" t="n"/>
      <c r="E21" s="43" t="n"/>
      <c r="F21" s="37">
        <f>IF(AND(A21="",E21="",B21=""),"",IF(A21="","Add the date",IF(OR(A21&lt;'Lists'!$K$4,A21&gt;'Lists'!$K$5),"Other year",IF(B21="","Pick a category",IF(E21="","Add the amount","OK")))))</f>
        <v/>
      </c>
    </row>
    <row r="22" ht="18" customHeight="1">
      <c r="A22" s="40" t="n"/>
      <c r="B22" s="32" t="n"/>
      <c r="C22" s="32" t="n"/>
      <c r="D22" s="32" t="n"/>
      <c r="E22" s="43" t="n"/>
      <c r="F22" s="37">
        <f>IF(AND(A22="",E22="",B22=""),"",IF(A22="","Add the date",IF(OR(A22&lt;'Lists'!$K$4,A22&gt;'Lists'!$K$5),"Other year",IF(B22="","Pick a category",IF(E22="","Add the amount","OK")))))</f>
        <v/>
      </c>
    </row>
    <row r="23" ht="18" customHeight="1">
      <c r="A23" s="40" t="n"/>
      <c r="B23" s="32" t="n"/>
      <c r="C23" s="32" t="n"/>
      <c r="D23" s="32" t="n"/>
      <c r="E23" s="43" t="n"/>
      <c r="F23" s="37">
        <f>IF(AND(A23="",E23="",B23=""),"",IF(A23="","Add the date",IF(OR(A23&lt;'Lists'!$K$4,A23&gt;'Lists'!$K$5),"Other year",IF(B23="","Pick a category",IF(E23="","Add the amount","OK")))))</f>
        <v/>
      </c>
    </row>
    <row r="24" ht="18" customHeight="1">
      <c r="A24" s="40" t="n"/>
      <c r="B24" s="32" t="n"/>
      <c r="C24" s="32" t="n"/>
      <c r="D24" s="32" t="n"/>
      <c r="E24" s="43" t="n"/>
      <c r="F24" s="37">
        <f>IF(AND(A24="",E24="",B24=""),"",IF(A24="","Add the date",IF(OR(A24&lt;'Lists'!$K$4,A24&gt;'Lists'!$K$5),"Other year",IF(B24="","Pick a category",IF(E24="","Add the amount","OK")))))</f>
        <v/>
      </c>
    </row>
    <row r="25" ht="18" customHeight="1">
      <c r="A25" s="40" t="n"/>
      <c r="B25" s="32" t="n"/>
      <c r="C25" s="32" t="n"/>
      <c r="D25" s="32" t="n"/>
      <c r="E25" s="43" t="n"/>
      <c r="F25" s="37">
        <f>IF(AND(A25="",E25="",B25=""),"",IF(A25="","Add the date",IF(OR(A25&lt;'Lists'!$K$4,A25&gt;'Lists'!$K$5),"Other year",IF(B25="","Pick a category",IF(E25="","Add the amount","OK")))))</f>
        <v/>
      </c>
    </row>
    <row r="26" ht="18" customHeight="1">
      <c r="A26" s="40" t="n"/>
      <c r="B26" s="32" t="n"/>
      <c r="C26" s="32" t="n"/>
      <c r="D26" s="32" t="n"/>
      <c r="E26" s="43" t="n"/>
      <c r="F26" s="37">
        <f>IF(AND(A26="",E26="",B26=""),"",IF(A26="","Add the date",IF(OR(A26&lt;'Lists'!$K$4,A26&gt;'Lists'!$K$5),"Other year",IF(B26="","Pick a category",IF(E26="","Add the amount","OK")))))</f>
        <v/>
      </c>
    </row>
    <row r="27" ht="18" customHeight="1">
      <c r="A27" s="40" t="n"/>
      <c r="B27" s="32" t="n"/>
      <c r="C27" s="32" t="n"/>
      <c r="D27" s="32" t="n"/>
      <c r="E27" s="43" t="n"/>
      <c r="F27" s="37">
        <f>IF(AND(A27="",E27="",B27=""),"",IF(A27="","Add the date",IF(OR(A27&lt;'Lists'!$K$4,A27&gt;'Lists'!$K$5),"Other year",IF(B27="","Pick a category",IF(E27="","Add the amount","OK")))))</f>
        <v/>
      </c>
    </row>
    <row r="28" ht="18" customHeight="1">
      <c r="A28" s="40" t="n"/>
      <c r="B28" s="32" t="n"/>
      <c r="C28" s="32" t="n"/>
      <c r="D28" s="32" t="n"/>
      <c r="E28" s="43" t="n"/>
      <c r="F28" s="37">
        <f>IF(AND(A28="",E28="",B28=""),"",IF(A28="","Add the date",IF(OR(A28&lt;'Lists'!$K$4,A28&gt;'Lists'!$K$5),"Other year",IF(B28="","Pick a category",IF(E28="","Add the amount","OK")))))</f>
        <v/>
      </c>
    </row>
    <row r="29" ht="18" customHeight="1">
      <c r="A29" s="40" t="n"/>
      <c r="B29" s="32" t="n"/>
      <c r="C29" s="32" t="n"/>
      <c r="D29" s="32" t="n"/>
      <c r="E29" s="43" t="n"/>
      <c r="F29" s="37">
        <f>IF(AND(A29="",E29="",B29=""),"",IF(A29="","Add the date",IF(OR(A29&lt;'Lists'!$K$4,A29&gt;'Lists'!$K$5),"Other year",IF(B29="","Pick a category",IF(E29="","Add the amount","OK")))))</f>
        <v/>
      </c>
    </row>
    <row r="30" ht="18" customHeight="1">
      <c r="A30" s="40" t="n"/>
      <c r="B30" s="32" t="n"/>
      <c r="C30" s="32" t="n"/>
      <c r="D30" s="32" t="n"/>
      <c r="E30" s="43" t="n"/>
      <c r="F30" s="37">
        <f>IF(AND(A30="",E30="",B30=""),"",IF(A30="","Add the date",IF(OR(A30&lt;'Lists'!$K$4,A30&gt;'Lists'!$K$5),"Other year",IF(B30="","Pick a category",IF(E30="","Add the amount","OK")))))</f>
        <v/>
      </c>
    </row>
    <row r="31" ht="18" customHeight="1">
      <c r="A31" s="40" t="n"/>
      <c r="B31" s="32" t="n"/>
      <c r="C31" s="32" t="n"/>
      <c r="D31" s="32" t="n"/>
      <c r="E31" s="43" t="n"/>
      <c r="F31" s="37">
        <f>IF(AND(A31="",E31="",B31=""),"",IF(A31="","Add the date",IF(OR(A31&lt;'Lists'!$K$4,A31&gt;'Lists'!$K$5),"Other year",IF(B31="","Pick a category",IF(E31="","Add the amount","OK")))))</f>
        <v/>
      </c>
    </row>
    <row r="32" ht="18" customHeight="1">
      <c r="A32" s="40" t="n"/>
      <c r="B32" s="32" t="n"/>
      <c r="C32" s="32" t="n"/>
      <c r="D32" s="32" t="n"/>
      <c r="E32" s="43" t="n"/>
      <c r="F32" s="37">
        <f>IF(AND(A32="",E32="",B32=""),"",IF(A32="","Add the date",IF(OR(A32&lt;'Lists'!$K$4,A32&gt;'Lists'!$K$5),"Other year",IF(B32="","Pick a category",IF(E32="","Add the amount","OK")))))</f>
        <v/>
      </c>
    </row>
    <row r="33" ht="18" customHeight="1">
      <c r="A33" s="40" t="n"/>
      <c r="B33" s="32" t="n"/>
      <c r="C33" s="32" t="n"/>
      <c r="D33" s="32" t="n"/>
      <c r="E33" s="43" t="n"/>
      <c r="F33" s="37">
        <f>IF(AND(A33="",E33="",B33=""),"",IF(A33="","Add the date",IF(OR(A33&lt;'Lists'!$K$4,A33&gt;'Lists'!$K$5),"Other year",IF(B33="","Pick a category",IF(E33="","Add the amount","OK")))))</f>
        <v/>
      </c>
    </row>
    <row r="34" ht="18" customHeight="1">
      <c r="A34" s="40" t="n"/>
      <c r="B34" s="32" t="n"/>
      <c r="C34" s="32" t="n"/>
      <c r="D34" s="32" t="n"/>
      <c r="E34" s="43" t="n"/>
      <c r="F34" s="37">
        <f>IF(AND(A34="",E34="",B34=""),"",IF(A34="","Add the date",IF(OR(A34&lt;'Lists'!$K$4,A34&gt;'Lists'!$K$5),"Other year",IF(B34="","Pick a category",IF(E34="","Add the amount","OK")))))</f>
        <v/>
      </c>
    </row>
    <row r="35" ht="18" customHeight="1">
      <c r="A35" s="40" t="n"/>
      <c r="B35" s="32" t="n"/>
      <c r="C35" s="32" t="n"/>
      <c r="D35" s="32" t="n"/>
      <c r="E35" s="43" t="n"/>
      <c r="F35" s="37">
        <f>IF(AND(A35="",E35="",B35=""),"",IF(A35="","Add the date",IF(OR(A35&lt;'Lists'!$K$4,A35&gt;'Lists'!$K$5),"Other year",IF(B35="","Pick a category",IF(E35="","Add the amount","OK")))))</f>
        <v/>
      </c>
    </row>
    <row r="36" ht="18" customHeight="1">
      <c r="A36" s="40" t="n"/>
      <c r="B36" s="32" t="n"/>
      <c r="C36" s="32" t="n"/>
      <c r="D36" s="32" t="n"/>
      <c r="E36" s="43" t="n"/>
      <c r="F36" s="37">
        <f>IF(AND(A36="",E36="",B36=""),"",IF(A36="","Add the date",IF(OR(A36&lt;'Lists'!$K$4,A36&gt;'Lists'!$K$5),"Other year",IF(B36="","Pick a category",IF(E36="","Add the amount","OK")))))</f>
        <v/>
      </c>
    </row>
    <row r="37" ht="18" customHeight="1">
      <c r="A37" s="40" t="n"/>
      <c r="B37" s="32" t="n"/>
      <c r="C37" s="32" t="n"/>
      <c r="D37" s="32" t="n"/>
      <c r="E37" s="43" t="n"/>
      <c r="F37" s="37">
        <f>IF(AND(A37="",E37="",B37=""),"",IF(A37="","Add the date",IF(OR(A37&lt;'Lists'!$K$4,A37&gt;'Lists'!$K$5),"Other year",IF(B37="","Pick a category",IF(E37="","Add the amount","OK")))))</f>
        <v/>
      </c>
    </row>
    <row r="38" ht="18" customHeight="1">
      <c r="A38" s="40" t="n"/>
      <c r="B38" s="32" t="n"/>
      <c r="C38" s="32" t="n"/>
      <c r="D38" s="32" t="n"/>
      <c r="E38" s="43" t="n"/>
      <c r="F38" s="37">
        <f>IF(AND(A38="",E38="",B38=""),"",IF(A38="","Add the date",IF(OR(A38&lt;'Lists'!$K$4,A38&gt;'Lists'!$K$5),"Other year",IF(B38="","Pick a category",IF(E38="","Add the amount","OK")))))</f>
        <v/>
      </c>
    </row>
    <row r="39" ht="18" customHeight="1">
      <c r="A39" s="40" t="n"/>
      <c r="B39" s="32" t="n"/>
      <c r="C39" s="32" t="n"/>
      <c r="D39" s="32" t="n"/>
      <c r="E39" s="43" t="n"/>
      <c r="F39" s="37">
        <f>IF(AND(A39="",E39="",B39=""),"",IF(A39="","Add the date",IF(OR(A39&lt;'Lists'!$K$4,A39&gt;'Lists'!$K$5),"Other year",IF(B39="","Pick a category",IF(E39="","Add the amount","OK")))))</f>
        <v/>
      </c>
    </row>
    <row r="40" ht="18" customHeight="1">
      <c r="A40" s="40" t="n"/>
      <c r="B40" s="32" t="n"/>
      <c r="C40" s="32" t="n"/>
      <c r="D40" s="32" t="n"/>
      <c r="E40" s="43" t="n"/>
      <c r="F40" s="37">
        <f>IF(AND(A40="",E40="",B40=""),"",IF(A40="","Add the date",IF(OR(A40&lt;'Lists'!$K$4,A40&gt;'Lists'!$K$5),"Other year",IF(B40="","Pick a category",IF(E40="","Add the amount","OK")))))</f>
        <v/>
      </c>
    </row>
    <row r="41" ht="18" customHeight="1">
      <c r="A41" s="40" t="n"/>
      <c r="B41" s="32" t="n"/>
      <c r="C41" s="32" t="n"/>
      <c r="D41" s="32" t="n"/>
      <c r="E41" s="43" t="n"/>
      <c r="F41" s="37">
        <f>IF(AND(A41="",E41="",B41=""),"",IF(A41="","Add the date",IF(OR(A41&lt;'Lists'!$K$4,A41&gt;'Lists'!$K$5),"Other year",IF(B41="","Pick a category",IF(E41="","Add the amount","OK")))))</f>
        <v/>
      </c>
    </row>
    <row r="42" ht="18" customHeight="1">
      <c r="A42" s="40" t="n"/>
      <c r="B42" s="32" t="n"/>
      <c r="C42" s="32" t="n"/>
      <c r="D42" s="32" t="n"/>
      <c r="E42" s="43" t="n"/>
      <c r="F42" s="37">
        <f>IF(AND(A42="",E42="",B42=""),"",IF(A42="","Add the date",IF(OR(A42&lt;'Lists'!$K$4,A42&gt;'Lists'!$K$5),"Other year",IF(B42="","Pick a category",IF(E42="","Add the amount","OK")))))</f>
        <v/>
      </c>
    </row>
    <row r="43" ht="18" customHeight="1">
      <c r="A43" s="40" t="n"/>
      <c r="B43" s="32" t="n"/>
      <c r="C43" s="32" t="n"/>
      <c r="D43" s="32" t="n"/>
      <c r="E43" s="43" t="n"/>
      <c r="F43" s="37">
        <f>IF(AND(A43="",E43="",B43=""),"",IF(A43="","Add the date",IF(OR(A43&lt;'Lists'!$K$4,A43&gt;'Lists'!$K$5),"Other year",IF(B43="","Pick a category",IF(E43="","Add the amount","OK")))))</f>
        <v/>
      </c>
    </row>
    <row r="44" ht="18" customHeight="1">
      <c r="A44" s="40" t="n"/>
      <c r="B44" s="32" t="n"/>
      <c r="C44" s="32" t="n"/>
      <c r="D44" s="32" t="n"/>
      <c r="E44" s="43" t="n"/>
      <c r="F44" s="37">
        <f>IF(AND(A44="",E44="",B44=""),"",IF(A44="","Add the date",IF(OR(A44&lt;'Lists'!$K$4,A44&gt;'Lists'!$K$5),"Other year",IF(B44="","Pick a category",IF(E44="","Add the amount","OK")))))</f>
        <v/>
      </c>
    </row>
    <row r="45" ht="18" customHeight="1">
      <c r="A45" s="40" t="n"/>
      <c r="B45" s="32" t="n"/>
      <c r="C45" s="32" t="n"/>
      <c r="D45" s="32" t="n"/>
      <c r="E45" s="43" t="n"/>
      <c r="F45" s="37">
        <f>IF(AND(A45="",E45="",B45=""),"",IF(A45="","Add the date",IF(OR(A45&lt;'Lists'!$K$4,A45&gt;'Lists'!$K$5),"Other year",IF(B45="","Pick a category",IF(E45="","Add the amount","OK")))))</f>
        <v/>
      </c>
    </row>
    <row r="46" ht="18" customHeight="1">
      <c r="A46" s="40" t="n"/>
      <c r="B46" s="32" t="n"/>
      <c r="C46" s="32" t="n"/>
      <c r="D46" s="32" t="n"/>
      <c r="E46" s="43" t="n"/>
      <c r="F46" s="37">
        <f>IF(AND(A46="",E46="",B46=""),"",IF(A46="","Add the date",IF(OR(A46&lt;'Lists'!$K$4,A46&gt;'Lists'!$K$5),"Other year",IF(B46="","Pick a category",IF(E46="","Add the amount","OK")))))</f>
        <v/>
      </c>
    </row>
    <row r="47" ht="18" customHeight="1">
      <c r="A47" s="40" t="n"/>
      <c r="B47" s="32" t="n"/>
      <c r="C47" s="32" t="n"/>
      <c r="D47" s="32" t="n"/>
      <c r="E47" s="43" t="n"/>
      <c r="F47" s="37">
        <f>IF(AND(A47="",E47="",B47=""),"",IF(A47="","Add the date",IF(OR(A47&lt;'Lists'!$K$4,A47&gt;'Lists'!$K$5),"Other year",IF(B47="","Pick a category",IF(E47="","Add the amount","OK")))))</f>
        <v/>
      </c>
    </row>
    <row r="48" ht="18" customHeight="1">
      <c r="A48" s="40" t="n"/>
      <c r="B48" s="32" t="n"/>
      <c r="C48" s="32" t="n"/>
      <c r="D48" s="32" t="n"/>
      <c r="E48" s="43" t="n"/>
      <c r="F48" s="37">
        <f>IF(AND(A48="",E48="",B48=""),"",IF(A48="","Add the date",IF(OR(A48&lt;'Lists'!$K$4,A48&gt;'Lists'!$K$5),"Other year",IF(B48="","Pick a category",IF(E48="","Add the amount","OK")))))</f>
        <v/>
      </c>
    </row>
    <row r="49" ht="18" customHeight="1">
      <c r="A49" s="40" t="n"/>
      <c r="B49" s="32" t="n"/>
      <c r="C49" s="32" t="n"/>
      <c r="D49" s="32" t="n"/>
      <c r="E49" s="43" t="n"/>
      <c r="F49" s="37">
        <f>IF(AND(A49="",E49="",B49=""),"",IF(A49="","Add the date",IF(OR(A49&lt;'Lists'!$K$4,A49&gt;'Lists'!$K$5),"Other year",IF(B49="","Pick a category",IF(E49="","Add the amount","OK")))))</f>
        <v/>
      </c>
    </row>
    <row r="50" ht="18" customHeight="1">
      <c r="A50" s="40" t="n"/>
      <c r="B50" s="32" t="n"/>
      <c r="C50" s="32" t="n"/>
      <c r="D50" s="32" t="n"/>
      <c r="E50" s="43" t="n"/>
      <c r="F50" s="37">
        <f>IF(AND(A50="",E50="",B50=""),"",IF(A50="","Add the date",IF(OR(A50&lt;'Lists'!$K$4,A50&gt;'Lists'!$K$5),"Other year",IF(B50="","Pick a category",IF(E50="","Add the amount","OK")))))</f>
        <v/>
      </c>
    </row>
    <row r="51" ht="18" customHeight="1">
      <c r="A51" s="40" t="n"/>
      <c r="B51" s="32" t="n"/>
      <c r="C51" s="32" t="n"/>
      <c r="D51" s="32" t="n"/>
      <c r="E51" s="43" t="n"/>
      <c r="F51" s="37">
        <f>IF(AND(A51="",E51="",B51=""),"",IF(A51="","Add the date",IF(OR(A51&lt;'Lists'!$K$4,A51&gt;'Lists'!$K$5),"Other year",IF(B51="","Pick a category",IF(E51="","Add the amount","OK")))))</f>
        <v/>
      </c>
    </row>
    <row r="52" ht="18" customHeight="1">
      <c r="A52" s="40" t="n"/>
      <c r="B52" s="32" t="n"/>
      <c r="C52" s="32" t="n"/>
      <c r="D52" s="32" t="n"/>
      <c r="E52" s="43" t="n"/>
      <c r="F52" s="37">
        <f>IF(AND(A52="",E52="",B52=""),"",IF(A52="","Add the date",IF(OR(A52&lt;'Lists'!$K$4,A52&gt;'Lists'!$K$5),"Other year",IF(B52="","Pick a category",IF(E52="","Add the amount","OK")))))</f>
        <v/>
      </c>
    </row>
    <row r="53" ht="18" customHeight="1">
      <c r="A53" s="40" t="n"/>
      <c r="B53" s="32" t="n"/>
      <c r="C53" s="32" t="n"/>
      <c r="D53" s="32" t="n"/>
      <c r="E53" s="43" t="n"/>
      <c r="F53" s="37">
        <f>IF(AND(A53="",E53="",B53=""),"",IF(A53="","Add the date",IF(OR(A53&lt;'Lists'!$K$4,A53&gt;'Lists'!$K$5),"Other year",IF(B53="","Pick a category",IF(E53="","Add the amount","OK")))))</f>
        <v/>
      </c>
    </row>
    <row r="54" ht="18" customHeight="1">
      <c r="A54" s="40" t="n"/>
      <c r="B54" s="32" t="n"/>
      <c r="C54" s="32" t="n"/>
      <c r="D54" s="32" t="n"/>
      <c r="E54" s="43" t="n"/>
      <c r="F54" s="37">
        <f>IF(AND(A54="",E54="",B54=""),"",IF(A54="","Add the date",IF(OR(A54&lt;'Lists'!$K$4,A54&gt;'Lists'!$K$5),"Other year",IF(B54="","Pick a category",IF(E54="","Add the amount","OK")))))</f>
        <v/>
      </c>
    </row>
    <row r="55" ht="18" customHeight="1">
      <c r="A55" s="40" t="n"/>
      <c r="B55" s="32" t="n"/>
      <c r="C55" s="32" t="n"/>
      <c r="D55" s="32" t="n"/>
      <c r="E55" s="43" t="n"/>
      <c r="F55" s="37">
        <f>IF(AND(A55="",E55="",B55=""),"",IF(A55="","Add the date",IF(OR(A55&lt;'Lists'!$K$4,A55&gt;'Lists'!$K$5),"Other year",IF(B55="","Pick a category",IF(E55="","Add the amount","OK")))))</f>
        <v/>
      </c>
    </row>
    <row r="56" ht="18" customHeight="1">
      <c r="A56" s="40" t="n"/>
      <c r="B56" s="32" t="n"/>
      <c r="C56" s="32" t="n"/>
      <c r="D56" s="32" t="n"/>
      <c r="E56" s="43" t="n"/>
      <c r="F56" s="37">
        <f>IF(AND(A56="",E56="",B56=""),"",IF(A56="","Add the date",IF(OR(A56&lt;'Lists'!$K$4,A56&gt;'Lists'!$K$5),"Other year",IF(B56="","Pick a category",IF(E56="","Add the amount","OK")))))</f>
        <v/>
      </c>
    </row>
    <row r="57" ht="18" customHeight="1">
      <c r="A57" s="40" t="n"/>
      <c r="B57" s="32" t="n"/>
      <c r="C57" s="32" t="n"/>
      <c r="D57" s="32" t="n"/>
      <c r="E57" s="43" t="n"/>
      <c r="F57" s="37">
        <f>IF(AND(A57="",E57="",B57=""),"",IF(A57="","Add the date",IF(OR(A57&lt;'Lists'!$K$4,A57&gt;'Lists'!$K$5),"Other year",IF(B57="","Pick a category",IF(E57="","Add the amount","OK")))))</f>
        <v/>
      </c>
    </row>
    <row r="58" ht="18" customHeight="1">
      <c r="A58" s="40" t="n"/>
      <c r="B58" s="32" t="n"/>
      <c r="C58" s="32" t="n"/>
      <c r="D58" s="32" t="n"/>
      <c r="E58" s="43" t="n"/>
      <c r="F58" s="37">
        <f>IF(AND(A58="",E58="",B58=""),"",IF(A58="","Add the date",IF(OR(A58&lt;'Lists'!$K$4,A58&gt;'Lists'!$K$5),"Other year",IF(B58="","Pick a category",IF(E58="","Add the amount","OK")))))</f>
        <v/>
      </c>
    </row>
    <row r="59" ht="18" customHeight="1">
      <c r="A59" s="40" t="n"/>
      <c r="B59" s="32" t="n"/>
      <c r="C59" s="32" t="n"/>
      <c r="D59" s="32" t="n"/>
      <c r="E59" s="43" t="n"/>
      <c r="F59" s="37">
        <f>IF(AND(A59="",E59="",B59=""),"",IF(A59="","Add the date",IF(OR(A59&lt;'Lists'!$K$4,A59&gt;'Lists'!$K$5),"Other year",IF(B59="","Pick a category",IF(E59="","Add the amount","OK")))))</f>
        <v/>
      </c>
    </row>
    <row r="60" ht="18" customHeight="1">
      <c r="A60" s="40" t="n"/>
      <c r="B60" s="32" t="n"/>
      <c r="C60" s="32" t="n"/>
      <c r="D60" s="32" t="n"/>
      <c r="E60" s="43" t="n"/>
      <c r="F60" s="37">
        <f>IF(AND(A60="",E60="",B60=""),"",IF(A60="","Add the date",IF(OR(A60&lt;'Lists'!$K$4,A60&gt;'Lists'!$K$5),"Other year",IF(B60="","Pick a category",IF(E60="","Add the amount","OK")))))</f>
        <v/>
      </c>
    </row>
    <row r="61" ht="18" customHeight="1">
      <c r="A61" s="40" t="n"/>
      <c r="B61" s="32" t="n"/>
      <c r="C61" s="32" t="n"/>
      <c r="D61" s="32" t="n"/>
      <c r="E61" s="43" t="n"/>
      <c r="F61" s="37">
        <f>IF(AND(A61="",E61="",B61=""),"",IF(A61="","Add the date",IF(OR(A61&lt;'Lists'!$K$4,A61&gt;'Lists'!$K$5),"Other year",IF(B61="","Pick a category",IF(E61="","Add the amount","OK")))))</f>
        <v/>
      </c>
    </row>
    <row r="62" ht="18" customHeight="1">
      <c r="A62" s="40" t="n"/>
      <c r="B62" s="32" t="n"/>
      <c r="C62" s="32" t="n"/>
      <c r="D62" s="32" t="n"/>
      <c r="E62" s="43" t="n"/>
      <c r="F62" s="37">
        <f>IF(AND(A62="",E62="",B62=""),"",IF(A62="","Add the date",IF(OR(A62&lt;'Lists'!$K$4,A62&gt;'Lists'!$K$5),"Other year",IF(B62="","Pick a category",IF(E62="","Add the amount","OK")))))</f>
        <v/>
      </c>
    </row>
    <row r="63" ht="18" customHeight="1">
      <c r="A63" s="40" t="n"/>
      <c r="B63" s="32" t="n"/>
      <c r="C63" s="32" t="n"/>
      <c r="D63" s="32" t="n"/>
      <c r="E63" s="43" t="n"/>
      <c r="F63" s="37">
        <f>IF(AND(A63="",E63="",B63=""),"",IF(A63="","Add the date",IF(OR(A63&lt;'Lists'!$K$4,A63&gt;'Lists'!$K$5),"Other year",IF(B63="","Pick a category",IF(E63="","Add the amount","OK")))))</f>
        <v/>
      </c>
    </row>
    <row r="64" ht="18" customHeight="1">
      <c r="A64" s="40" t="n"/>
      <c r="B64" s="32" t="n"/>
      <c r="C64" s="32" t="n"/>
      <c r="D64" s="32" t="n"/>
      <c r="E64" s="43" t="n"/>
      <c r="F64" s="37">
        <f>IF(AND(A64="",E64="",B64=""),"",IF(A64="","Add the date",IF(OR(A64&lt;'Lists'!$K$4,A64&gt;'Lists'!$K$5),"Other year",IF(B64="","Pick a category",IF(E64="","Add the amount","OK")))))</f>
        <v/>
      </c>
    </row>
    <row r="65" ht="18" customHeight="1">
      <c r="A65" s="40" t="n"/>
      <c r="B65" s="32" t="n"/>
      <c r="C65" s="32" t="n"/>
      <c r="D65" s="32" t="n"/>
      <c r="E65" s="43" t="n"/>
      <c r="F65" s="37">
        <f>IF(AND(A65="",E65="",B65=""),"",IF(A65="","Add the date",IF(OR(A65&lt;'Lists'!$K$4,A65&gt;'Lists'!$K$5),"Other year",IF(B65="","Pick a category",IF(E65="","Add the amount","OK")))))</f>
        <v/>
      </c>
    </row>
    <row r="66" ht="18" customHeight="1">
      <c r="A66" s="40" t="n"/>
      <c r="B66" s="32" t="n"/>
      <c r="C66" s="32" t="n"/>
      <c r="D66" s="32" t="n"/>
      <c r="E66" s="43" t="n"/>
      <c r="F66" s="37">
        <f>IF(AND(A66="",E66="",B66=""),"",IF(A66="","Add the date",IF(OR(A66&lt;'Lists'!$K$4,A66&gt;'Lists'!$K$5),"Other year",IF(B66="","Pick a category",IF(E66="","Add the amount","OK")))))</f>
        <v/>
      </c>
    </row>
  </sheetData>
  <sheetProtection selectLockedCells="0" selectUnlockedCells="0" sheet="1" objects="0" insertRows="1" insertHyperlinks="1" autoFilter="1" scenarios="0" formatColumns="0" deleteColumns="1" insertColumns="1" pivotTables="1" deleteRows="1" formatCells="0" formatRows="0" sort="1"/>
  <mergeCells count="1">
    <mergeCell ref="A2:G2"/>
  </mergeCells>
  <conditionalFormatting sqref="F7:F66">
    <cfRule type="expression" priority="1" dxfId="1">
      <formula>OR(F7="Add the date",F7="Other year",F7="Pick a property",F7="Property not on the list",F7="Pick a category",F7="Add the amount",F7="Deductible?",F7="Improvement: ask your preparer")</formula>
    </cfRule>
  </conditionalFormatting>
  <dataValidations count="3">
    <dataValidation sqref="B7:B66" showDropDown="0" showInputMessage="1" showErrorMessage="1" allowBlank="1" errorTitle="Check this cell" error="Pick a value from the list." promptTitle="Category" prompt="Each category is a line of IRS Schedule E, Part I. A new roof or other improvement is not a repair: pick Improvement." type="list" errorStyle="stop">
      <formula1>'Lists'!$A$2:$A$17</formula1>
    </dataValidation>
    <dataValidation sqref="E7:E66" showDropDown="0" showInputMessage="1" showErrorMessage="1" allowBlank="1" errorTitle="Check this cell" error="That value doesn't fit here. Check the message on this cell." promptTitle="Amount" prompt="What you paid, with tax." type="decimal" errorStyle="stop" operator="greaterThanOrEqual">
      <formula1>0</formula1>
    </dataValidation>
    <dataValidation sqref="A7:A66" showDropDown="0" showInputMessage="1" showErrorMessage="0" allowBlank="1" errorTitle="Check this cell" error="That value doesn't fit here. Check the message on this cell." promptTitle="Date" prompt="The date you paid it. Only dates in the tax year count." errorStyle="stop"/>
  </dataValidations>
  <printOptions horizontalCentered="1"/>
  <pageMargins left="0.4" right="0.4" top="0.5" bottom="0.5" header="0.5" footer="0.5"/>
  <pageSetup orientation="landscape" paperSize="1" fitToHeight="0" fitToWidth="1"/>
  <headerFooter>
    <oddHeader/>
    <oddFooter>&amp;C&amp;"Arial"&amp;8 &amp;P / &amp;N</oddFooter>
    <evenHeader/>
    <evenFooter/>
    <firstHeader/>
    <firstFooter/>
  </headerFooter>
</worksheet>
</file>

<file path=xl/worksheets/sheet5.xml><?xml version="1.0" encoding="utf-8"?>
<worksheet xmlns="http://schemas.openxmlformats.org/spreadsheetml/2006/main">
  <sheetPr>
    <tabColor rgb="00121417"/>
    <outlinePr summaryBelow="1" summaryRight="1"/>
    <pageSetUpPr fitToPage="1"/>
  </sheetPr>
  <dimension ref="A1:C31"/>
  <sheetViews>
    <sheetView showGridLines="0" zoomScale="100" workbookViewId="0">
      <pane xSplit="2" ySplit="6" topLeftCell="C7" activePane="bottomRight" state="frozen"/>
      <selection pane="topRight"/>
      <selection pane="bottomLeft"/>
      <selection pane="bottomRight" activeCell="A1" sqref="A1"/>
    </sheetView>
  </sheetViews>
  <sheetFormatPr baseColWidth="8" defaultRowHeight="15"/>
  <cols>
    <col width="7" customWidth="1" min="1" max="1"/>
    <col width="46" customWidth="1" min="2" max="2"/>
    <col width="16" customWidth="1" min="3" max="3"/>
  </cols>
  <sheetData>
    <row r="1" ht="30" customHeight="1">
      <c r="A1" s="20" t="inlineStr">
        <is>
          <t>Year summary</t>
        </is>
      </c>
      <c r="B1" s="20" t="n"/>
      <c r="C1" s="21" t="inlineStr">
        <is>
          <t>Landlord Rent &amp; Expense Tracker</t>
        </is>
      </c>
    </row>
    <row r="2" ht="32.40000000000001" customHeight="1">
      <c r="A2" s="13" t="inlineStr">
        <is>
          <t>Fills itself in from the other tabs. Print it or save it as PDF for your tax preparer.</t>
        </is>
      </c>
    </row>
    <row r="3" ht="28" customHeight="1">
      <c r="B3" s="22" t="inlineStr">
        <is>
          <t>Rents received</t>
        </is>
      </c>
      <c r="C3" s="22" t="inlineStr">
        <is>
          <t>Income or loss</t>
        </is>
      </c>
    </row>
    <row r="4" ht="26" customHeight="1">
      <c r="B4" s="25">
        <f>C7</f>
        <v/>
      </c>
      <c r="C4" s="24">
        <f>C24</f>
        <v/>
      </c>
    </row>
    <row r="5" ht="18" customHeight="1"/>
    <row r="6" ht="30" customHeight="1">
      <c r="A6" s="26" t="inlineStr">
        <is>
          <t>Line</t>
        </is>
      </c>
      <c r="B6" s="26" t="inlineStr">
        <is>
          <t>What</t>
        </is>
      </c>
      <c r="C6" s="35" t="inlineStr">
        <is>
          <t>Amount</t>
        </is>
      </c>
    </row>
    <row r="7" ht="18" customHeight="1">
      <c r="A7" s="37" t="n">
        <v>3</v>
      </c>
      <c r="B7" s="44" t="inlineStr">
        <is>
          <t>Rents received</t>
        </is>
      </c>
      <c r="C7" s="39">
        <f>SUM('Rent ledger'!$D$7:$D$54)</f>
        <v/>
      </c>
    </row>
    <row r="8" ht="18" customHeight="1">
      <c r="A8" s="37" t="n">
        <v>5</v>
      </c>
      <c r="B8" s="44" t="inlineStr">
        <is>
          <t>Advertising</t>
        </is>
      </c>
      <c r="C8" s="39">
        <f>SUMIFS('Expenses'!$E$7:$E$66,'Expenses'!$B$7:$B$66,'Lists'!$A$2,'Expenses'!$A$7:$A$66,"&gt;="&amp;'Lists'!$K$4,'Expenses'!$A$7:$A$66,"&lt;="&amp;'Lists'!$K$5)</f>
        <v/>
      </c>
    </row>
    <row r="9" ht="18" customHeight="1">
      <c r="A9" s="37" t="n">
        <v>6</v>
      </c>
      <c r="B9" s="44" t="inlineStr">
        <is>
          <t>Auto and travel</t>
        </is>
      </c>
      <c r="C9" s="39">
        <f>SUMIFS('Expenses'!$E$7:$E$66,'Expenses'!$B$7:$B$66,'Lists'!$A$3,'Expenses'!$A$7:$A$66,"&gt;="&amp;'Lists'!$K$4,'Expenses'!$A$7:$A$66,"&lt;="&amp;'Lists'!$K$5)</f>
        <v/>
      </c>
    </row>
    <row r="10" ht="18" customHeight="1">
      <c r="A10" s="37" t="n">
        <v>7</v>
      </c>
      <c r="B10" s="44" t="inlineStr">
        <is>
          <t>Cleaning and maintenance</t>
        </is>
      </c>
      <c r="C10" s="39">
        <f>SUMIFS('Expenses'!$E$7:$E$66,'Expenses'!$B$7:$B$66,'Lists'!$A$4,'Expenses'!$A$7:$A$66,"&gt;="&amp;'Lists'!$K$4,'Expenses'!$A$7:$A$66,"&lt;="&amp;'Lists'!$K$5)</f>
        <v/>
      </c>
    </row>
    <row r="11" ht="18" customHeight="1">
      <c r="A11" s="37" t="n">
        <v>8</v>
      </c>
      <c r="B11" s="44" t="inlineStr">
        <is>
          <t>Commissions</t>
        </is>
      </c>
      <c r="C11" s="39">
        <f>SUMIFS('Expenses'!$E$7:$E$66,'Expenses'!$B$7:$B$66,'Lists'!$A$5,'Expenses'!$A$7:$A$66,"&gt;="&amp;'Lists'!$K$4,'Expenses'!$A$7:$A$66,"&lt;="&amp;'Lists'!$K$5)</f>
        <v/>
      </c>
    </row>
    <row r="12" ht="18" customHeight="1">
      <c r="A12" s="37" t="n">
        <v>9</v>
      </c>
      <c r="B12" s="44" t="inlineStr">
        <is>
          <t>Insurance</t>
        </is>
      </c>
      <c r="C12" s="39">
        <f>SUMIFS('Expenses'!$E$7:$E$66,'Expenses'!$B$7:$B$66,'Lists'!$A$6,'Expenses'!$A$7:$A$66,"&gt;="&amp;'Lists'!$K$4,'Expenses'!$A$7:$A$66,"&lt;="&amp;'Lists'!$K$5)</f>
        <v/>
      </c>
    </row>
    <row r="13" ht="18" customHeight="1">
      <c r="A13" s="37" t="n">
        <v>10</v>
      </c>
      <c r="B13" s="44" t="inlineStr">
        <is>
          <t>Legal and other professional fees</t>
        </is>
      </c>
      <c r="C13" s="39">
        <f>SUMIFS('Expenses'!$E$7:$E$66,'Expenses'!$B$7:$B$66,'Lists'!$A$7,'Expenses'!$A$7:$A$66,"&gt;="&amp;'Lists'!$K$4,'Expenses'!$A$7:$A$66,"&lt;="&amp;'Lists'!$K$5)</f>
        <v/>
      </c>
    </row>
    <row r="14" ht="18" customHeight="1">
      <c r="A14" s="37" t="n">
        <v>11</v>
      </c>
      <c r="B14" s="44" t="inlineStr">
        <is>
          <t>Management fees</t>
        </is>
      </c>
      <c r="C14" s="39">
        <f>SUMIFS('Expenses'!$E$7:$E$66,'Expenses'!$B$7:$B$66,'Lists'!$A$8,'Expenses'!$A$7:$A$66,"&gt;="&amp;'Lists'!$K$4,'Expenses'!$A$7:$A$66,"&lt;="&amp;'Lists'!$K$5)</f>
        <v/>
      </c>
    </row>
    <row r="15" ht="18" customHeight="1">
      <c r="A15" s="37" t="n">
        <v>12</v>
      </c>
      <c r="B15" s="44" t="inlineStr">
        <is>
          <t>Mortgage interest paid to banks</t>
        </is>
      </c>
      <c r="C15" s="39">
        <f>SUMIFS('Expenses'!$E$7:$E$66,'Expenses'!$B$7:$B$66,'Lists'!$A$9,'Expenses'!$A$7:$A$66,"&gt;="&amp;'Lists'!$K$4,'Expenses'!$A$7:$A$66,"&lt;="&amp;'Lists'!$K$5)</f>
        <v/>
      </c>
    </row>
    <row r="16" ht="18" customHeight="1">
      <c r="A16" s="37" t="n">
        <v>13</v>
      </c>
      <c r="B16" s="44" t="inlineStr">
        <is>
          <t>Other interest</t>
        </is>
      </c>
      <c r="C16" s="39">
        <f>SUMIFS('Expenses'!$E$7:$E$66,'Expenses'!$B$7:$B$66,'Lists'!$A$10,'Expenses'!$A$7:$A$66,"&gt;="&amp;'Lists'!$K$4,'Expenses'!$A$7:$A$66,"&lt;="&amp;'Lists'!$K$5)</f>
        <v/>
      </c>
    </row>
    <row r="17" ht="18" customHeight="1">
      <c r="A17" s="37" t="n">
        <v>14</v>
      </c>
      <c r="B17" s="44" t="inlineStr">
        <is>
          <t>Repairs</t>
        </is>
      </c>
      <c r="C17" s="39">
        <f>SUMIFS('Expenses'!$E$7:$E$66,'Expenses'!$B$7:$B$66,'Lists'!$A$11,'Expenses'!$A$7:$A$66,"&gt;="&amp;'Lists'!$K$4,'Expenses'!$A$7:$A$66,"&lt;="&amp;'Lists'!$K$5)</f>
        <v/>
      </c>
    </row>
    <row r="18" ht="18" customHeight="1">
      <c r="A18" s="37" t="n">
        <v>15</v>
      </c>
      <c r="B18" s="44" t="inlineStr">
        <is>
          <t>Supplies</t>
        </is>
      </c>
      <c r="C18" s="39">
        <f>SUMIFS('Expenses'!$E$7:$E$66,'Expenses'!$B$7:$B$66,'Lists'!$A$12,'Expenses'!$A$7:$A$66,"&gt;="&amp;'Lists'!$K$4,'Expenses'!$A$7:$A$66,"&lt;="&amp;'Lists'!$K$5)</f>
        <v/>
      </c>
    </row>
    <row r="19" ht="18" customHeight="1">
      <c r="A19" s="37" t="n">
        <v>16</v>
      </c>
      <c r="B19" s="44" t="inlineStr">
        <is>
          <t>Taxes</t>
        </is>
      </c>
      <c r="C19" s="39">
        <f>SUMIFS('Expenses'!$E$7:$E$66,'Expenses'!$B$7:$B$66,'Lists'!$A$13,'Expenses'!$A$7:$A$66,"&gt;="&amp;'Lists'!$K$4,'Expenses'!$A$7:$A$66,"&lt;="&amp;'Lists'!$K$5)</f>
        <v/>
      </c>
    </row>
    <row r="20" ht="18" customHeight="1">
      <c r="A20" s="37" t="n">
        <v>17</v>
      </c>
      <c r="B20" s="44" t="inlineStr">
        <is>
          <t>Utilities</t>
        </is>
      </c>
      <c r="C20" s="39">
        <f>SUMIFS('Expenses'!$E$7:$E$66,'Expenses'!$B$7:$B$66,'Lists'!$A$14,'Expenses'!$A$7:$A$66,"&gt;="&amp;'Lists'!$K$4,'Expenses'!$A$7:$A$66,"&lt;="&amp;'Lists'!$K$5)</f>
        <v/>
      </c>
    </row>
    <row r="21" ht="18" customHeight="1">
      <c r="A21" s="37" t="n">
        <v>18</v>
      </c>
      <c r="B21" s="44" t="inlineStr">
        <is>
          <t>Depreciation expense or depletion</t>
        </is>
      </c>
      <c r="C21" s="39">
        <f>SUMIFS('Expenses'!$E$7:$E$66,'Expenses'!$B$7:$B$66,'Lists'!$A$15,'Expenses'!$A$7:$A$66,"&gt;="&amp;'Lists'!$K$4,'Expenses'!$A$7:$A$66,"&lt;="&amp;'Lists'!$K$5)</f>
        <v/>
      </c>
    </row>
    <row r="22" ht="18" customHeight="1">
      <c r="A22" s="37" t="n">
        <v>19</v>
      </c>
      <c r="B22" s="44" t="inlineStr">
        <is>
          <t>Other</t>
        </is>
      </c>
      <c r="C22" s="39">
        <f>SUMIFS('Expenses'!$E$7:$E$66,'Expenses'!$B$7:$B$66,'Lists'!$A$16,'Expenses'!$A$7:$A$66,"&gt;="&amp;'Lists'!$K$4,'Expenses'!$A$7:$A$66,"&lt;="&amp;'Lists'!$K$5)</f>
        <v/>
      </c>
    </row>
    <row r="23" ht="18" customHeight="1">
      <c r="A23" s="45" t="n">
        <v>20</v>
      </c>
      <c r="B23" s="46" t="inlineStr">
        <is>
          <t>Total expenses</t>
        </is>
      </c>
      <c r="C23" s="47">
        <f>SUM(C8:C22)</f>
        <v/>
      </c>
    </row>
    <row r="24" ht="18" customHeight="1">
      <c r="A24" s="45" t="n">
        <v>21</v>
      </c>
      <c r="B24" s="46" t="inlineStr">
        <is>
          <t>Income or loss (3 minus 20)</t>
        </is>
      </c>
      <c r="C24" s="47">
        <f>C7-C23</f>
        <v/>
      </c>
    </row>
    <row r="25" ht="18" customHeight="1"/>
    <row r="26" ht="26" customHeight="1">
      <c r="A26" s="5" t="inlineStr">
        <is>
          <t>Not on Schedule E</t>
        </is>
      </c>
      <c r="B26" s="6" t="n"/>
      <c r="C26" s="6" t="n"/>
    </row>
    <row r="27" ht="18" customHeight="1">
      <c r="A27" s="37" t="inlineStr"/>
      <c r="B27" s="44" t="inlineStr">
        <is>
          <t>Improvements (depreciated over the years)</t>
        </is>
      </c>
      <c r="C27" s="39">
        <f>SUMIFS('Expenses'!$E$7:$E$66,'Expenses'!$B$7:$B$66,'Lists'!$A$17,'Expenses'!$A$7:$A$66,"&gt;="&amp;'Lists'!$K$4,'Expenses'!$A$7:$A$66,"&lt;="&amp;'Lists'!$K$5)</f>
        <v/>
      </c>
    </row>
    <row r="28" ht="18" customHeight="1">
      <c r="A28" s="37" t="inlineStr"/>
      <c r="B28" s="44" t="inlineStr">
        <is>
          <t>Rent owed to you now</t>
        </is>
      </c>
      <c r="C28" s="39">
        <f>SUMIF('Rent ledger'!$J$7:$J$54,"&gt;0")</f>
        <v/>
      </c>
    </row>
    <row r="29" ht="18" customHeight="1"/>
    <row r="30" ht="32.40000000000001" customHeight="1">
      <c r="A30" s="13" t="inlineStr">
        <is>
          <t>A record of your numbers for your tax preparer, who confirms what you can deduct and how to depreciate.</t>
        </is>
      </c>
    </row>
    <row r="31" ht="32.40000000000001" customHeight="1">
      <c r="A31" s="13" t="inlineStr">
        <is>
          <t>Line numbers follow IRS Schedule E (Form 1040), Part I, 2025 form: https://www.irs.gov/pub/irs-pdf/f1040se.pdf. Rent counts in the month it was for.</t>
        </is>
      </c>
    </row>
  </sheetData>
  <sheetProtection selectLockedCells="0" selectUnlockedCells="0" sheet="1" objects="0" insertRows="1" insertHyperlinks="1" autoFilter="1" scenarios="0" formatColumns="0" deleteColumns="1" insertColumns="1" pivotTables="1" deleteRows="1" formatCells="0" formatRows="0" sort="1"/>
  <mergeCells count="4">
    <mergeCell ref="A31:C31"/>
    <mergeCell ref="A26:C26"/>
    <mergeCell ref="A30:C30"/>
    <mergeCell ref="A2:C2"/>
  </mergeCells>
  <printOptions horizontalCentered="1"/>
  <pageMargins left="0.4" right="0.4" top="0.5" bottom="0.5" header="0.5" footer="0.5"/>
  <pageSetup orientation="portrait" paperSize="1" fitToHeight="1" fitToWidth="1"/>
</worksheet>
</file>

<file path=xl/worksheets/sheet6.xml><?xml version="1.0" encoding="utf-8"?>
<worksheet xmlns="http://schemas.openxmlformats.org/spreadsheetml/2006/main">
  <sheetPr>
    <outlinePr summaryBelow="1" summaryRight="1"/>
    <pageSetUpPr/>
  </sheetPr>
  <dimension ref="A1:K17"/>
  <sheetViews>
    <sheetView showGridLines="0" zoomScale="100" workbookViewId="0">
      <selection activeCell="A1" sqref="A1"/>
    </sheetView>
  </sheetViews>
  <sheetFormatPr baseColWidth="8" defaultRowHeight="15"/>
  <cols>
    <col width="36" customWidth="1" min="1" max="1"/>
    <col width="10" customWidth="1" min="2" max="2"/>
    <col width="8" customWidth="1" min="3" max="3"/>
    <col width="24" customWidth="1" min="4" max="4"/>
    <col width="20" customWidth="1" min="5" max="5"/>
    <col width="12" customWidth="1" min="6" max="6"/>
    <col width="28" customWidth="1" min="7" max="7"/>
    <col width="4" customWidth="1" min="8" max="8"/>
    <col width="4" customWidth="1" min="9" max="9"/>
    <col width="4" customWidth="1" min="10" max="10"/>
    <col width="14" customWidth="1" min="11" max="11"/>
  </cols>
  <sheetData>
    <row r="1" ht="18" customHeight="1">
      <c r="A1" s="26" t="inlineStr">
        <is>
          <t>Category</t>
        </is>
      </c>
      <c r="B1" s="26" t="inlineStr">
        <is>
          <t>Schedule E line</t>
        </is>
      </c>
      <c r="C1" s="26" t="inlineStr">
        <is>
          <t>Yes / No</t>
        </is>
      </c>
      <c r="K1" s="26" t="inlineStr">
        <is>
          <t>Shared values</t>
        </is>
      </c>
    </row>
    <row r="2" ht="18" customHeight="1">
      <c r="A2" s="37" t="inlineStr">
        <is>
          <t>5 Advertising</t>
        </is>
      </c>
      <c r="B2" s="37" t="n">
        <v>5</v>
      </c>
      <c r="C2" s="37" t="inlineStr">
        <is>
          <t>Yes</t>
        </is>
      </c>
      <c r="K2" s="31">
        <f>IF('Property'!$C$8&lt;YEAR(TODAY()),12,IF('Property'!$C$8&gt;YEAR(TODAY()),0,MONTH(TODAY())))</f>
        <v/>
      </c>
    </row>
    <row r="3" ht="18" customHeight="1">
      <c r="A3" s="37" t="inlineStr">
        <is>
          <t>6 Auto and travel</t>
        </is>
      </c>
      <c r="B3" s="37" t="n">
        <v>6</v>
      </c>
      <c r="C3" s="37" t="inlineStr">
        <is>
          <t>No</t>
        </is>
      </c>
    </row>
    <row r="4" ht="18" customHeight="1">
      <c r="A4" s="37" t="inlineStr">
        <is>
          <t>7 Cleaning and maintenance</t>
        </is>
      </c>
      <c r="B4" s="37" t="n">
        <v>7</v>
      </c>
      <c r="K4" s="42">
        <f>DATE('Property'!$C$8,1,1)</f>
        <v/>
      </c>
    </row>
    <row r="5" ht="18" customHeight="1">
      <c r="A5" s="37" t="inlineStr">
        <is>
          <t>8 Commissions</t>
        </is>
      </c>
      <c r="B5" s="37" t="n">
        <v>8</v>
      </c>
      <c r="K5" s="42">
        <f>DATE('Property'!$C$8,12,31)</f>
        <v/>
      </c>
    </row>
    <row r="6" ht="18" customHeight="1">
      <c r="A6" s="37" t="inlineStr">
        <is>
          <t>9 Insurance</t>
        </is>
      </c>
      <c r="B6" s="37" t="n">
        <v>9</v>
      </c>
    </row>
    <row r="7" ht="18" customHeight="1">
      <c r="A7" s="37" t="inlineStr">
        <is>
          <t>10 Legal and other professional fees</t>
        </is>
      </c>
      <c r="B7" s="37" t="n">
        <v>10</v>
      </c>
    </row>
    <row r="8" ht="18" customHeight="1">
      <c r="A8" s="37" t="inlineStr">
        <is>
          <t>11 Management fees</t>
        </is>
      </c>
      <c r="B8" s="37" t="n">
        <v>11</v>
      </c>
    </row>
    <row r="9" ht="18" customHeight="1">
      <c r="A9" s="37" t="inlineStr">
        <is>
          <t>12 Mortgage interest paid to banks</t>
        </is>
      </c>
      <c r="B9" s="37" t="n">
        <v>12</v>
      </c>
    </row>
    <row r="10" ht="18" customHeight="1">
      <c r="A10" s="37" t="inlineStr">
        <is>
          <t>13 Other interest</t>
        </is>
      </c>
      <c r="B10" s="37" t="n">
        <v>13</v>
      </c>
    </row>
    <row r="11" ht="18" customHeight="1">
      <c r="A11" s="37" t="inlineStr">
        <is>
          <t>14 Repairs</t>
        </is>
      </c>
      <c r="B11" s="37" t="n">
        <v>14</v>
      </c>
    </row>
    <row r="12" ht="18" customHeight="1">
      <c r="A12" s="37" t="inlineStr">
        <is>
          <t>15 Supplies</t>
        </is>
      </c>
      <c r="B12" s="37" t="n">
        <v>15</v>
      </c>
    </row>
    <row r="13" ht="18" customHeight="1">
      <c r="A13" s="37" t="inlineStr">
        <is>
          <t>16 Taxes</t>
        </is>
      </c>
      <c r="B13" s="37" t="n">
        <v>16</v>
      </c>
    </row>
    <row r="14" ht="18" customHeight="1">
      <c r="A14" s="37" t="inlineStr">
        <is>
          <t>17 Utilities</t>
        </is>
      </c>
      <c r="B14" s="37" t="n">
        <v>17</v>
      </c>
    </row>
    <row r="15" ht="18" customHeight="1">
      <c r="A15" s="37" t="inlineStr">
        <is>
          <t>18 Depreciation expense or depletion</t>
        </is>
      </c>
      <c r="B15" s="37" t="n">
        <v>18</v>
      </c>
    </row>
    <row r="16" ht="18" customHeight="1">
      <c r="A16" s="37" t="inlineStr">
        <is>
          <t>19 Other</t>
        </is>
      </c>
      <c r="B16" s="37" t="n">
        <v>19</v>
      </c>
    </row>
    <row r="17" ht="18" customHeight="1">
      <c r="A17" s="37" t="inlineStr">
        <is>
          <t>Improvement (not a repair)</t>
        </is>
      </c>
    </row>
  </sheetData>
  <sheetProtection selectLockedCells="0" selectUnlockedCells="0" sheet="1" objects="0" insertRows="1" insertHyperlinks="1" autoFilter="1" scenarios="0" formatColumns="0" deleteColumns="1" insertColumns="1" pivotTables="1" deleteRows="1" formatCells="0" formatRows="0" sort="1"/>
  <pageMargins left="0.75" right="0.75" top="1" bottom="1" header="0.5" footer="0.5"/>
  <legacyDrawing xmlns:r="http://schemas.openxmlformats.org/officeDocument/2006/relationships" r:id="anysvml"/>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Built by Estrada</dc:creator>
  <dcterms:created xmlns:dcterms="http://purl.org/dc/terms/" xmlns:xsi="http://www.w3.org/2001/XMLSchema-instance" xsi:type="dcterms:W3CDTF">2026-10-27T16:16:15Z</dcterms:created>
  <dcterms:modified xmlns:dcterms="http://purl.org/dc/terms/" xmlns:xsi="http://www.w3.org/2001/XMLSchema-instance" xsi:type="dcterms:W3CDTF">2026-10-27T16:16:15Z</dcterms:modified>
</cp:coreProperties>
</file>