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art here" sheetId="1" state="visible" r:id="rId1"/>
    <sheet xmlns:r="http://schemas.openxmlformats.org/officeDocument/2006/relationships" name="Overhead" sheetId="2" state="visible" r:id="rId2"/>
    <sheet xmlns:r="http://schemas.openxmlformats.org/officeDocument/2006/relationships" name="Markup &amp; margin" sheetId="3" state="visible" r:id="rId3"/>
    <sheet xmlns:r="http://schemas.openxmlformats.org/officeDocument/2006/relationships" name="Price one job" sheetId="4" state="visible" r:id="rId4"/>
    <sheet xmlns:r="http://schemas.openxmlformats.org/officeDocument/2006/relationships" name="Lists" sheetId="5" state="hidden" r:id="rId5"/>
  </sheets>
  <definedNames>
    <definedName name="_xlnm.Print_Area" localSheetId="0">'Start here'!$A$1:$E$65</definedName>
    <definedName name="_xlnm.Print_Area" localSheetId="1">'Overhead'!$A$1:$F$28</definedName>
    <definedName name="_xlnm.Print_Area" localSheetId="2">'Markup &amp; margin'!$A$1:$E$40</definedName>
    <definedName name="_xlnm.Print_Area" localSheetId="3">'Price one job'!$A$1:$D$23</definedName>
  </definedNames>
  <calcPr calcId="124519" fullCalcOnLoad="1"/>
</workbook>
</file>

<file path=xl/styles.xml><?xml version="1.0" encoding="utf-8"?>
<styleSheet xmlns="http://schemas.openxmlformats.org/spreadsheetml/2006/main">
  <numFmts count="3">
    <numFmt numFmtId="164" formatCode="&quot;$&quot;#,##0;[Red]-&quot;$&quot;#,##0"/>
    <numFmt numFmtId="165" formatCode="0.0%"/>
    <numFmt numFmtId="166" formatCode="&quot;$&quot;#,##0.00;-&quot;$&quot;#,##0.00"/>
  </numFmts>
  <fonts count="17">
    <font>
      <name val="Calibri"/>
      <family val="2"/>
      <color theme="1"/>
      <sz val="11"/>
      <scheme val="minor"/>
    </font>
    <font>
      <name val="Arial"/>
      <b val="1"/>
      <color rgb="00FFFFFF"/>
      <sz val="10"/>
    </font>
    <font>
      <name val="Arial"/>
      <color rgb="00121417"/>
      <sz val="10"/>
    </font>
    <font>
      <name val="Arial"/>
      <b val="1"/>
      <color rgb="00FFFFFF"/>
      <sz val="16"/>
    </font>
    <font>
      <name val="Arial"/>
      <color rgb="00C9C4B6"/>
      <sz val="9"/>
    </font>
    <font>
      <name val="Arial"/>
      <color rgb="0045484D"/>
      <sz val="10"/>
    </font>
    <font>
      <name val="Arial"/>
      <b val="1"/>
      <color rgb="00121417"/>
      <sz val="12"/>
    </font>
    <font>
      <name val="Arial"/>
      <b val="1"/>
      <color rgb="00121417"/>
      <sz val="10"/>
    </font>
    <font>
      <name val="Arial"/>
      <b val="1"/>
      <color rgb="00121417"/>
      <sz val="13"/>
    </font>
    <font>
      <name val="Arial"/>
      <b val="1"/>
      <color rgb="0045484D"/>
      <sz val="9"/>
    </font>
    <font>
      <name val="Arial"/>
      <b val="1"/>
      <color rgb="00FFFFFF"/>
      <sz val="20"/>
    </font>
    <font>
      <name val="Arial"/>
      <color rgb="00C9C4B6"/>
      <sz val="10"/>
    </font>
    <font>
      <name val="Arial"/>
      <color rgb="00121417"/>
      <sz val="11"/>
    </font>
    <font>
      <name val="Arial"/>
      <b val="1"/>
      <color rgb="00E8590C"/>
      <sz val="14"/>
    </font>
    <font>
      <name val="Arial"/>
      <b val="1"/>
      <color rgb="00E8590C"/>
      <sz val="10"/>
      <u val="single"/>
    </font>
    <font>
      <name val="Arial"/>
      <color rgb="00E8590C"/>
      <sz val="10"/>
      <u val="single"/>
    </font>
    <font>
      <name val="Arial"/>
      <color rgb="0045484D"/>
      <sz val="8"/>
    </font>
  </fonts>
  <fills count="8">
    <fill>
      <patternFill/>
    </fill>
    <fill>
      <patternFill patternType="gray125"/>
    </fill>
    <fill>
      <patternFill patternType="solid">
        <fgColor rgb="00121417"/>
      </patternFill>
    </fill>
    <fill>
      <patternFill patternType="solid">
        <fgColor rgb="00F4F1EA"/>
      </patternFill>
    </fill>
    <fill>
      <patternFill patternType="solid">
        <fgColor rgb="00FFF5CC"/>
      </patternFill>
    </fill>
    <fill>
      <patternFill patternType="solid">
        <fgColor rgb="00E9E3D6"/>
      </patternFill>
    </fill>
    <fill>
      <patternFill patternType="solid">
        <fgColor rgb="00E8590C"/>
      </patternFill>
    </fill>
    <fill>
      <patternFill patternType="solid">
        <fgColor rgb="00FFE2C6"/>
      </patternFill>
    </fill>
  </fills>
  <borders count="9">
    <border>
      <left/>
      <right/>
      <top/>
      <bottom/>
      <diagonal/>
    </border>
    <border>
      <left style="thin">
        <color rgb="00D8D2C6"/>
      </left>
      <right style="thin">
        <color rgb="00D8D2C6"/>
      </right>
      <top style="thin">
        <color rgb="00D8D2C6"/>
      </top>
      <bottom style="thin">
        <color rgb="00D8D2C6"/>
      </bottom>
    </border>
    <border>
      <bottom style="medium">
        <color rgb="00E8590C"/>
      </bottom>
    </border>
    <border>
      <left/>
      <right/>
      <top/>
      <bottom style="medium">
        <color rgb="00E8590C"/>
      </bottom>
      <diagonal/>
    </border>
    <border>
      <left/>
      <right/>
      <top style="thin">
        <color rgb="00D8D2C6"/>
      </top>
      <bottom/>
      <diagonal/>
    </border>
    <border>
      <left/>
      <right style="thin">
        <color rgb="00D8D2C6"/>
      </right>
      <top style="thin">
        <color rgb="00D8D2C6"/>
      </top>
      <bottom/>
      <diagonal/>
    </border>
    <border>
      <left/>
      <right/>
      <top style="thin">
        <color rgb="00D8D2C6"/>
      </top>
      <bottom style="thin">
        <color rgb="00D8D2C6"/>
      </bottom>
      <diagonal/>
    </border>
    <border>
      <left/>
      <right style="thin">
        <color rgb="00D8D2C6"/>
      </right>
      <top style="thin">
        <color rgb="00D8D2C6"/>
      </top>
      <bottom style="thin">
        <color rgb="00D8D2C6"/>
      </bottom>
      <diagonal/>
    </border>
    <border>
      <left style="thick">
        <color rgb="00FFFFFF"/>
      </left>
      <right style="thick">
        <color rgb="00FFFFFF"/>
      </right>
      <top style="thick">
        <color rgb="00FFFFFF"/>
      </top>
      <bottom style="thick">
        <color rgb="00FFFFFF"/>
      </bottom>
    </border>
  </borders>
  <cellStyleXfs count="1">
    <xf numFmtId="0" fontId="0" fillId="0" borderId="0"/>
  </cellStyleXfs>
  <cellXfs count="47">
    <xf numFmtId="0" fontId="0" fillId="0" borderId="0" pivotButton="0" quotePrefix="0" xfId="0"/>
    <xf numFmtId="0" fontId="10" fillId="2" borderId="0" applyAlignment="1" pivotButton="0" quotePrefix="0" xfId="0">
      <alignment vertical="bottom"/>
    </xf>
    <xf numFmtId="0" fontId="11" fillId="2" borderId="0" applyAlignment="1" pivotButton="0" quotePrefix="0" xfId="0">
      <alignment vertical="top"/>
    </xf>
    <xf numFmtId="0" fontId="0" fillId="6" borderId="0" applyAlignment="1" pivotButton="0" quotePrefix="0" xfId="0">
      <alignment vertical="center"/>
    </xf>
    <xf numFmtId="0" fontId="12" fillId="0" borderId="0" applyAlignment="1" pivotButton="0" quotePrefix="0" xfId="0">
      <alignment vertical="top" wrapText="1"/>
    </xf>
    <xf numFmtId="0" fontId="6" fillId="0" borderId="2" applyAlignment="1" pivotButton="0" quotePrefix="0" xfId="0">
      <alignment horizontal="left" vertical="bottom" indent="1"/>
    </xf>
    <xf numFmtId="0" fontId="0" fillId="0" borderId="3" pivotButton="0" quotePrefix="0" xfId="0"/>
    <xf numFmtId="0" fontId="13" fillId="0" borderId="0" applyAlignment="1" pivotButton="0" quotePrefix="0" xfId="0">
      <alignment horizontal="center" vertical="top"/>
    </xf>
    <xf numFmtId="0" fontId="7" fillId="0" borderId="0" applyAlignment="1" pivotButton="0" quotePrefix="0" xfId="0">
      <alignment horizontal="left" vertical="top" wrapText="1" indent="1"/>
    </xf>
    <xf numFmtId="0" fontId="2" fillId="0" borderId="0" applyAlignment="1" pivotButton="0" quotePrefix="0" xfId="0">
      <alignment vertical="top" wrapText="1"/>
    </xf>
    <xf numFmtId="0" fontId="0" fillId="6" borderId="8" applyAlignment="1" pivotButton="0" quotePrefix="0" xfId="0">
      <alignment vertical="center"/>
    </xf>
    <xf numFmtId="0" fontId="14" fillId="0" borderId="0" applyAlignment="1" pivotButton="0" quotePrefix="0" xfId="0">
      <alignment vertical="top"/>
    </xf>
    <xf numFmtId="0" fontId="5" fillId="0" borderId="0" applyAlignment="1" pivotButton="0" quotePrefix="0" xfId="0">
      <alignment horizontal="left" vertical="top" wrapText="1" indent="1"/>
    </xf>
    <xf numFmtId="0" fontId="0" fillId="4" borderId="1" applyAlignment="1" pivotButton="0" quotePrefix="0" xfId="0">
      <alignment vertical="center"/>
    </xf>
    <xf numFmtId="0" fontId="0" fillId="3" borderId="1" applyAlignment="1" pivotButton="0" quotePrefix="0" xfId="0">
      <alignment vertical="center"/>
    </xf>
    <xf numFmtId="0" fontId="0" fillId="5" borderId="1" applyAlignment="1" pivotButton="0" quotePrefix="0" xfId="0">
      <alignment vertical="center"/>
    </xf>
    <xf numFmtId="0" fontId="0" fillId="7" borderId="1" applyAlignment="1" pivotButton="0" quotePrefix="0" xfId="0">
      <alignment vertical="center"/>
    </xf>
    <xf numFmtId="0" fontId="15" fillId="0" borderId="0" applyAlignment="1" pivotButton="0" quotePrefix="0" xfId="0">
      <alignment vertical="top" wrapText="1"/>
    </xf>
    <xf numFmtId="0" fontId="16" fillId="0" borderId="0" applyAlignment="1" pivotButton="0" quotePrefix="0" xfId="0">
      <alignment vertical="center"/>
    </xf>
    <xf numFmtId="0" fontId="3" fillId="2" borderId="0" applyAlignment="1" pivotButton="0" quotePrefix="0" xfId="0">
      <alignment horizontal="left" vertical="center" indent="1"/>
    </xf>
    <xf numFmtId="0" fontId="4" fillId="2" borderId="0" applyAlignment="1" pivotButton="0" quotePrefix="0" xfId="0">
      <alignment horizontal="right" vertical="center" indent="1"/>
    </xf>
    <xf numFmtId="0" fontId="9" fillId="0" borderId="0" applyAlignment="1" pivotButton="0" quotePrefix="0" xfId="0">
      <alignment horizontal="right" vertical="bottom" wrapText="1" indent="1"/>
    </xf>
    <xf numFmtId="164" fontId="8" fillId="5" borderId="1" applyAlignment="1" pivotButton="0" quotePrefix="0" xfId="0">
      <alignment horizontal="right" vertical="center" shrinkToFit="1" indent="1"/>
    </xf>
    <xf numFmtId="165" fontId="8" fillId="6" borderId="1" applyAlignment="1" pivotButton="0" quotePrefix="0" xfId="0">
      <alignment horizontal="right" vertical="center" shrinkToFit="1" indent="1"/>
    </xf>
    <xf numFmtId="166" fontId="8" fillId="5" borderId="1" applyAlignment="1" pivotButton="0" quotePrefix="0" xfId="0">
      <alignment horizontal="right" vertical="center" shrinkToFit="1" indent="1"/>
    </xf>
    <xf numFmtId="0" fontId="7" fillId="0" borderId="0" applyAlignment="1" pivotButton="0" quotePrefix="0" xfId="0">
      <alignment horizontal="left" vertical="center" wrapText="1" indent="1"/>
    </xf>
    <xf numFmtId="164" fontId="2" fillId="4" borderId="1" applyAlignment="1" applyProtection="1" pivotButton="0" quotePrefix="0" xfId="0">
      <alignment horizontal="right" vertical="center" indent="1"/>
      <protection locked="0" hidden="0"/>
    </xf>
    <xf numFmtId="0" fontId="2" fillId="3" borderId="1" applyAlignment="1" pivotButton="0" quotePrefix="0" xfId="0">
      <alignment horizontal="left" vertical="center" indent="1"/>
    </xf>
    <xf numFmtId="3" fontId="2" fillId="4" borderId="1" applyAlignment="1" applyProtection="1" pivotButton="0" quotePrefix="0" xfId="0">
      <alignment horizontal="right" vertical="center" indent="1"/>
      <protection locked="0" hidden="0"/>
    </xf>
    <xf numFmtId="0" fontId="1" fillId="2" borderId="1" applyAlignment="1" pivotButton="0" quotePrefix="0" xfId="0">
      <alignment horizontal="left" vertical="center" wrapText="1" indent="1"/>
    </xf>
    <xf numFmtId="0" fontId="1" fillId="2" borderId="1" applyAlignment="1" pivotButton="0" quotePrefix="0" xfId="0">
      <alignment horizontal="right" vertical="center" wrapText="1" indent="1"/>
    </xf>
    <xf numFmtId="0" fontId="2" fillId="4" borderId="1" applyAlignment="1" applyProtection="1" pivotButton="0" quotePrefix="0" xfId="0">
      <alignment horizontal="left" vertical="center" indent="1"/>
      <protection locked="0" hidden="0"/>
    </xf>
    <xf numFmtId="164" fontId="2" fillId="3" borderId="1" applyAlignment="1" pivotButton="0" quotePrefix="0" xfId="0">
      <alignment horizontal="right" vertical="center" indent="1"/>
    </xf>
    <xf numFmtId="0" fontId="7" fillId="5" borderId="1" applyAlignment="1" pivotButton="0" quotePrefix="0" xfId="0">
      <alignment horizontal="left" vertical="center" indent="1"/>
    </xf>
    <xf numFmtId="164" fontId="7" fillId="5" borderId="1" applyAlignment="1" pivotButton="0" quotePrefix="0" xfId="0">
      <alignment horizontal="right" vertical="center" indent="1"/>
    </xf>
    <xf numFmtId="165" fontId="8" fillId="5" borderId="1" applyAlignment="1" pivotButton="0" quotePrefix="0" xfId="0">
      <alignment horizontal="right" vertical="center" shrinkToFit="1" indent="1"/>
    </xf>
    <xf numFmtId="9" fontId="2" fillId="4" borderId="1" applyAlignment="1" applyProtection="1" pivotButton="0" quotePrefix="0" xfId="0">
      <alignment horizontal="right" vertical="center" indent="1"/>
      <protection locked="0" hidden="0"/>
    </xf>
    <xf numFmtId="0" fontId="2" fillId="0" borderId="0" applyAlignment="1" pivotButton="0" quotePrefix="0" xfId="0">
      <alignment horizontal="left" vertical="center" indent="1"/>
    </xf>
    <xf numFmtId="165" fontId="2" fillId="3" borderId="1" applyAlignment="1" pivotButton="0" quotePrefix="0" xfId="0">
      <alignment horizontal="right" vertical="center" indent="1"/>
    </xf>
    <xf numFmtId="165" fontId="2" fillId="4" borderId="1" applyAlignment="1" applyProtection="1" pivotButton="0" quotePrefix="0" xfId="0">
      <alignment horizontal="right" vertical="center" indent="1"/>
      <protection locked="0" hidden="0"/>
    </xf>
    <xf numFmtId="165" fontId="7" fillId="5" borderId="1" applyAlignment="1" pivotButton="0" quotePrefix="0" xfId="0">
      <alignment horizontal="right" vertical="center" indent="1"/>
    </xf>
    <xf numFmtId="9" fontId="2" fillId="3" borderId="1" applyAlignment="1" pivotButton="0" quotePrefix="0" xfId="0">
      <alignment horizontal="right" vertical="center" indent="1"/>
    </xf>
    <xf numFmtId="0" fontId="9" fillId="0" borderId="0" applyAlignment="1" pivotButton="0" quotePrefix="0" xfId="0">
      <alignment horizontal="left" vertical="bottom" wrapText="1" indent="1"/>
    </xf>
    <xf numFmtId="164" fontId="8" fillId="6" borderId="1" applyAlignment="1" pivotButton="0" quotePrefix="0" xfId="0">
      <alignment horizontal="right" vertical="center" shrinkToFit="1" indent="1"/>
    </xf>
    <xf numFmtId="0" fontId="8" fillId="5" borderId="1" applyAlignment="1" pivotButton="0" quotePrefix="0" xfId="0">
      <alignment horizontal="left" vertical="center" shrinkToFit="1" indent="1"/>
    </xf>
    <xf numFmtId="0" fontId="0" fillId="0" borderId="6" applyProtection="1" pivotButton="0" quotePrefix="0" xfId="0">
      <protection locked="0" hidden="0"/>
    </xf>
    <xf numFmtId="0" fontId="0" fillId="0" borderId="7" applyProtection="1" pivotButton="0" quotePrefix="0" xfId="0">
      <protection locked="0" hidden="0"/>
    </xf>
  </cellXfs>
  <cellStyles count="1">
    <cellStyle name="Normal" xfId="0" builtinId="0" hidden="0"/>
  </cellStyles>
  <dxfs count="3">
    <dxf>
      <font>
        <b val="1"/>
        <color rgb="008A3B00"/>
      </font>
      <fill>
        <patternFill patternType="solid">
          <fgColor rgb="00FFE2C6"/>
          <bgColor rgb="00FFE2C6"/>
        </patternFill>
      </fill>
    </dxf>
    <dxf>
      <font>
        <b val="1"/>
        <color rgb="009B1C0C"/>
      </font>
      <fill>
        <patternFill patternType="solid">
          <fgColor rgb="00F9D3CB"/>
          <bgColor rgb="00F9D3CB"/>
        </patternFill>
      </fill>
    </dxf>
    <dxf>
      <font>
        <b val="1"/>
        <color rgb="000F5A33"/>
      </font>
      <fill>
        <patternFill patternType="solid">
          <fgColor rgb="00D8EEDF"/>
          <bgColor rgb="00D8EED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mailto:hello@builtbyestrada.ai" TargetMode="External" Id="rId1"/><Relationship Type="http://schemas.openxmlformats.org/officeDocument/2006/relationships/hyperlink" Target="https://builtbyestrada.ai/products/overhead-calculator/" TargetMode="External" Id="rId2"/></Relationships>
</file>

<file path=xl/worksheets/sheet1.xml><?xml version="1.0" encoding="utf-8"?>
<worksheet xmlns="http://schemas.openxmlformats.org/spreadsheetml/2006/main">
  <sheetPr>
    <tabColor rgb="00E8590C"/>
    <outlinePr summaryBelow="1" summaryRight="1"/>
    <pageSetUpPr fitToPage="1"/>
  </sheetPr>
  <dimension ref="A1:E65"/>
  <sheetViews>
    <sheetView showGridLines="0" zoomScale="100" workbookViewId="0">
      <selection activeCell="A1" sqref="A1"/>
    </sheetView>
  </sheetViews>
  <sheetFormatPr baseColWidth="8" defaultRowHeight="15"/>
  <cols>
    <col width="2" customWidth="1" min="1" max="1"/>
    <col width="6" customWidth="1" min="2" max="2"/>
    <col width="22" customWidth="1" min="3" max="3"/>
    <col width="74" customWidth="1" min="4" max="4"/>
    <col width="2" customWidth="1" min="5" max="5"/>
  </cols>
  <sheetData>
    <row r="1" ht="38" customHeight="1">
      <c r="A1" s="1" t="n"/>
      <c r="B1" s="1" t="inlineStr">
        <is>
          <t>Overhead &amp; Markup Calculator</t>
        </is>
      </c>
      <c r="C1" s="1" t="n"/>
      <c r="D1" s="1" t="n"/>
      <c r="E1" s="1" t="n"/>
    </row>
    <row r="2" ht="22" customHeight="1">
      <c r="A2" s="2" t="n"/>
      <c r="B2" s="2" t="inlineStr">
        <is>
          <t>Start here  ·  Built by Estrada  ·  builtbyestrada.ai</t>
        </is>
      </c>
      <c r="C2" s="2" t="n"/>
      <c r="D2" s="2" t="n"/>
      <c r="E2" s="2" t="n"/>
    </row>
    <row r="3" ht="7" customHeight="1">
      <c r="A3" s="3" t="n"/>
      <c r="B3" s="3" t="n"/>
      <c r="C3" s="3" t="n"/>
      <c r="D3" s="3" t="n"/>
      <c r="E3" s="3" t="n"/>
    </row>
    <row r="4" ht="10" customHeight="1"/>
    <row r="5" ht="49.56" customHeight="1">
      <c r="B5" s="4" t="inlineStr">
        <is>
          <t>Add up your overhead, set the profit you want, and the sheet gives you the markup you need, the margin it really makes and the sales you need each month to break even. Then it checks one job's price. It opens with EXAMPLE numbers so you can see it work.</t>
        </is>
      </c>
    </row>
    <row r="6" ht="10" customHeight="1"/>
    <row r="7" ht="26" customHeight="1">
      <c r="B7" s="5" t="inlineStr">
        <is>
          <t>First result in 5 minutes</t>
        </is>
      </c>
      <c r="C7" s="6" t="n"/>
      <c r="D7" s="6" t="n"/>
    </row>
    <row r="8" ht="6" customHeight="1"/>
    <row r="9" ht="34.40000000000001" customHeight="1">
      <c r="B9" s="7" t="n">
        <v>1</v>
      </c>
      <c r="C9" s="8" t="inlineStr">
        <is>
          <t>Overhead</t>
        </is>
      </c>
      <c r="D9" s="9" t="inlineStr">
        <is>
          <t>Type what it costs to run the business for a year, by month or by year: rent, truck, insurance, phone, software and your own pay. Replace each EXAMPLE.</t>
        </is>
      </c>
    </row>
    <row r="10" ht="34.40000000000001" customHeight="1">
      <c r="B10" s="7" t="n">
        <v>2</v>
      </c>
      <c r="C10" s="8" t="inlineStr">
        <is>
          <t>Overhead</t>
        </is>
      </c>
      <c r="D10" s="9" t="inlineStr">
        <is>
          <t>Type your expected sales for the year and your crew's billable hours. The top shows overhead as a % of sales.</t>
        </is>
      </c>
    </row>
    <row r="11" ht="34.40000000000001" customHeight="1">
      <c r="B11" s="7" t="n">
        <v>3</v>
      </c>
      <c r="C11" s="8" t="inlineStr">
        <is>
          <t>Markup &amp; margin</t>
        </is>
      </c>
      <c r="D11" s="9" t="inlineStr">
        <is>
          <t>Type the net profit you want and the markup you use today. Read the markup you need next to the margin it gives.</t>
        </is>
      </c>
    </row>
    <row r="12" ht="34.40000000000001" customHeight="1">
      <c r="B12" s="7" t="n">
        <v>4</v>
      </c>
      <c r="C12" s="8" t="inlineStr">
        <is>
          <t>Price one job</t>
        </is>
      </c>
      <c r="D12" s="9" t="inlineStr">
        <is>
          <t>Type a job's direct costs. You get the price at your markup, the break even price and what's left after overhead.</t>
        </is>
      </c>
    </row>
    <row r="13" ht="10" customHeight="1"/>
    <row r="14" ht="26" customHeight="1">
      <c r="B14" s="5" t="inlineStr">
        <is>
          <t>What each tab does</t>
        </is>
      </c>
      <c r="C14" s="6" t="n"/>
      <c r="D14" s="6" t="n"/>
    </row>
    <row r="15" ht="6" customHeight="1"/>
    <row r="16" ht="30" customHeight="1">
      <c r="B16" s="10" t="n"/>
      <c r="C16" s="8" t="inlineStr">
        <is>
          <t>Start here</t>
        </is>
      </c>
      <c r="D16" s="9" t="inlineStr">
        <is>
          <t>This page.</t>
        </is>
      </c>
    </row>
    <row r="17" ht="34.40000000000001" customHeight="1">
      <c r="B17" s="10" t="n"/>
      <c r="C17" s="11" t="inlineStr">
        <is>
          <t>Overhead</t>
        </is>
      </c>
      <c r="D17" s="9" t="inlineStr">
        <is>
          <t>Your yearly overhead, up to 16 lines, as $ per year, % of sales and $ per billable hour.</t>
        </is>
      </c>
    </row>
    <row r="18" ht="34.40000000000001" customHeight="1">
      <c r="B18" s="10" t="n"/>
      <c r="C18" s="11" t="inlineStr">
        <is>
          <t>Markup &amp; margin</t>
        </is>
      </c>
      <c r="D18" s="9" t="inlineStr">
        <is>
          <t>The markup you need for your profit target, side by side with the margin it gives, break even sales per month and a converter.</t>
        </is>
      </c>
    </row>
    <row r="19" ht="30" customHeight="1">
      <c r="B19" s="10" t="n"/>
      <c r="C19" s="11" t="inlineStr">
        <is>
          <t>Price one job</t>
        </is>
      </c>
      <c r="D19" s="9" t="inlineStr">
        <is>
          <t>One job: price at your markup, break even price, margin and net profit.</t>
        </is>
      </c>
    </row>
    <row r="20" ht="19.2" customHeight="1">
      <c r="C20" s="12" t="inlineStr">
        <is>
          <t>Tab colors: orange tabs are where you type, dark tabs fill themselves in or print.</t>
        </is>
      </c>
    </row>
    <row r="21" ht="10" customHeight="1"/>
    <row r="22" ht="26" customHeight="1">
      <c r="B22" s="5" t="inlineStr">
        <is>
          <t>Colors</t>
        </is>
      </c>
      <c r="C22" s="6" t="n"/>
      <c r="D22" s="6" t="n"/>
    </row>
    <row r="23" ht="6" customHeight="1"/>
    <row r="24" ht="21.2" customHeight="1">
      <c r="B24" s="13" t="n"/>
      <c r="C24" s="8" t="inlineStr">
        <is>
          <t>Yellow</t>
        </is>
      </c>
      <c r="D24" s="9" t="inlineStr">
        <is>
          <t>You type here. Every other cell is locked.</t>
        </is>
      </c>
    </row>
    <row r="25" ht="21.2" customHeight="1">
      <c r="B25" s="14" t="n"/>
      <c r="C25" s="8" t="inlineStr">
        <is>
          <t>Gray</t>
        </is>
      </c>
      <c r="D25" s="9" t="inlineStr">
        <is>
          <t>The sheet calculates it. It is locked so a formula doesn't get erased by accident.</t>
        </is>
      </c>
    </row>
    <row r="26" ht="21.2" customHeight="1">
      <c r="B26" s="15" t="n"/>
      <c r="C26" s="8" t="inlineStr">
        <is>
          <t>Bold, sand</t>
        </is>
      </c>
      <c r="D26" s="9" t="inlineStr">
        <is>
          <t>Totals and results.</t>
        </is>
      </c>
    </row>
    <row r="27" ht="34.40000000000001" customHeight="1">
      <c r="B27" s="16" t="n"/>
      <c r="C27" s="8" t="inlineStr">
        <is>
          <t>Orange, red, green</t>
        </is>
      </c>
      <c r="D27" s="9" t="inlineStr">
        <is>
          <t>Orange: an EXAMPLE number, or a price under your profit target. Red: below break even, you lose money. Green: on target.</t>
        </is>
      </c>
    </row>
    <row r="28" ht="10" customHeight="1"/>
    <row r="29" ht="26" customHeight="1">
      <c r="B29" s="5" t="inlineStr">
        <is>
          <t>The EXAMPLE numbers</t>
        </is>
      </c>
      <c r="C29" s="6" t="n"/>
      <c r="D29" s="6" t="n"/>
    </row>
    <row r="30" ht="6" customHeight="1"/>
    <row r="31" ht="32.40000000000001" customHeight="1">
      <c r="C31" s="9" t="inlineStr">
        <is>
          <t>Every number the file opens with is an EXAMPLE made up to show how it works. Replace them; the Status column changes from EXAMPLE to Yours.</t>
        </is>
      </c>
    </row>
    <row r="32" ht="19.2" customHeight="1">
      <c r="C32" s="9" t="inlineStr">
        <is>
          <t>Your overhead, sales and costs are yours to fill. The free file uses EXAMPLE values to show the math.</t>
        </is>
      </c>
    </row>
    <row r="33" ht="10" customHeight="1"/>
    <row r="34" ht="26" customHeight="1">
      <c r="B34" s="5" t="inlineStr">
        <is>
          <t>Plain words</t>
        </is>
      </c>
      <c r="C34" s="6" t="n"/>
      <c r="D34" s="6" t="n"/>
    </row>
    <row r="35" ht="6" customHeight="1"/>
    <row r="36" ht="32.40000000000001" customHeight="1">
      <c r="C36" s="9" t="inlineStr">
        <is>
          <t>Markup: what you add on top of your cost, as a % of the cost. Margin: what's left of the price after direct costs, as a % of the price.</t>
        </is>
      </c>
    </row>
    <row r="37" ht="32.40000000000001" customHeight="1">
      <c r="C37" s="9" t="inlineStr">
        <is>
          <t>Same dollars, different base: $100 of cost plus a 25% markup is a $125 price, and that $25 is 20% of $125. So a 25% markup is a 20% margin.</t>
        </is>
      </c>
    </row>
    <row r="38" ht="32.40000000000001" customHeight="1">
      <c r="C38" s="9" t="inlineStr">
        <is>
          <t>Overhead: what you pay to stay in business even with no job going. Direct cost: what one job costs (materials, crew, subs, permits).</t>
        </is>
      </c>
    </row>
    <row r="39" ht="32.40000000000001" customHeight="1">
      <c r="C39" s="9" t="inlineStr">
        <is>
          <t>Break even: the price or the sales where overhead is paid and nothing is left. Net profit: what's left after direct costs and overhead.</t>
        </is>
      </c>
    </row>
    <row r="40" ht="10" customHeight="1"/>
    <row r="41" ht="26" customHeight="1">
      <c r="B41" s="5" t="inlineStr">
        <is>
          <t>Use it in Google Sheets</t>
        </is>
      </c>
      <c r="C41" s="6" t="n"/>
      <c r="D41" s="6" t="n"/>
    </row>
    <row r="42" ht="6" customHeight="1"/>
    <row r="43" ht="32.40000000000001" customHeight="1">
      <c r="C43" s="9" t="inlineStr">
        <is>
          <t>Open a blank Google Sheet. Go to File &gt; Import &gt; Upload, pick this file, choose 'Replace spreadsheet' and click Import data.</t>
        </is>
      </c>
    </row>
    <row r="44" ht="19.2" customHeight="1">
      <c r="C44" s="9" t="inlineStr">
        <is>
          <t>Or upload the file to Google Drive and open it with Google Sheets. Excel and LibreOffice open it as is.</t>
        </is>
      </c>
    </row>
    <row r="45" ht="10" customHeight="1"/>
    <row r="46" ht="26" customHeight="1">
      <c r="B46" s="5" t="inlineStr">
        <is>
          <t>Print or save as PDF</t>
        </is>
      </c>
      <c r="C46" s="6" t="n"/>
      <c r="D46" s="6" t="n"/>
    </row>
    <row r="47" ht="6" customHeight="1"/>
    <row r="48" ht="32.40000000000001" customHeight="1">
      <c r="C48" s="9" t="inlineStr">
        <is>
          <t>Excel: open Price one job, then File &gt; Print and pick a PDF printer (Windows: Microsoft Print to PDF; Mac: PDF &gt; Save as PDF). It is already set to fit the page width.</t>
        </is>
      </c>
    </row>
    <row r="49" ht="19.2" customHeight="1">
      <c r="C49" s="9" t="inlineStr">
        <is>
          <t>Google Sheets: open Price one job, then File &gt; Download &gt; PDF. Pick Current sheet and Fit to width.</t>
        </is>
      </c>
    </row>
    <row r="50" ht="19.2" customHeight="1">
      <c r="C50" s="9" t="inlineStr">
        <is>
          <t>LibreOffice: open the tab, then File &gt; Export as PDF. Any other tab prints the same way.</t>
        </is>
      </c>
    </row>
    <row r="51" ht="10" customHeight="1"/>
    <row r="52" ht="26" customHeight="1">
      <c r="B52" s="5" t="inlineStr">
        <is>
          <t>Locked cells</t>
        </is>
      </c>
      <c r="C52" s="6" t="n"/>
      <c r="D52" s="6" t="n"/>
    </row>
    <row r="53" ht="6" customHeight="1"/>
    <row r="54" ht="45.6" customHeight="1">
      <c r="C54" s="9" t="inlineStr">
        <is>
          <t>Gray cells are locked and there is no password. To change a formula or add rows, unlock the tab first: in Excel, Review &gt; Unprotect Sheet. In LibreOffice, Tools &gt; Protect Sheet. In Google Sheets, Data &gt; Protect sheets and ranges.</t>
        </is>
      </c>
    </row>
    <row r="55" ht="10" customHeight="1"/>
    <row r="56" ht="26" customHeight="1">
      <c r="B56" s="5" t="inlineStr">
        <is>
          <t>Help</t>
        </is>
      </c>
      <c r="C56" s="6" t="n"/>
      <c r="D56" s="6" t="n"/>
    </row>
    <row r="57" ht="6" customHeight="1"/>
    <row r="58" ht="19.2" customHeight="1">
      <c r="C58" s="17" t="inlineStr">
        <is>
          <t>Questions, or a number that looks wrong: hello@builtbyestrada.ai</t>
        </is>
      </c>
    </row>
    <row r="59" ht="10" customHeight="1"/>
    <row r="60" ht="26" customHeight="1">
      <c r="B60" s="5" t="inlineStr">
        <is>
          <t>Full version</t>
        </is>
      </c>
      <c r="C60" s="6" t="n"/>
      <c r="D60" s="6" t="n"/>
    </row>
    <row r="61" ht="6" customHeight="1"/>
    <row r="62" ht="32.40000000000001" customHeight="1">
      <c r="C62" s="9" t="inlineStr">
        <is>
          <t>The full version adds the true hourly cost of each crew member (payroll taxes, workers' comp, insurance and unpaid time), pricing for up to 20 jobs with break even flags, and a one page summary to print.</t>
        </is>
      </c>
    </row>
    <row r="63" ht="19.2" customHeight="1">
      <c r="C63" s="17" t="inlineStr">
        <is>
          <t>https://builtbyestrada.ai/products/overhead-calculator/</t>
        </is>
      </c>
    </row>
    <row r="64" ht="10" customHeight="1"/>
    <row r="65" ht="18" customHeight="1">
      <c r="C65" s="18" t="inlineStr">
        <is>
          <t>Version 1.1, October 2026</t>
        </is>
      </c>
    </row>
  </sheetData>
  <sheetProtection selectLockedCells="0" selectUnlockedCells="0" sheet="1" objects="0" insertRows="1" insertHyperlinks="1" autoFilter="1" scenarios="0" formatColumns="0" deleteColumns="1" insertColumns="1" pivotTables="1" deleteRows="1" formatCells="0" formatRows="0" sort="1"/>
  <mergeCells count="27">
    <mergeCell ref="B14:D14"/>
    <mergeCell ref="B60:D60"/>
    <mergeCell ref="C62:D62"/>
    <mergeCell ref="C58:D58"/>
    <mergeCell ref="B29:D29"/>
    <mergeCell ref="B34:D34"/>
    <mergeCell ref="C20:D20"/>
    <mergeCell ref="C54:D54"/>
    <mergeCell ref="C63:D63"/>
    <mergeCell ref="C50:D50"/>
    <mergeCell ref="C44:D44"/>
    <mergeCell ref="C31:D31"/>
    <mergeCell ref="C43:D43"/>
    <mergeCell ref="B5:D5"/>
    <mergeCell ref="B41:D41"/>
    <mergeCell ref="C36:D36"/>
    <mergeCell ref="B7:D7"/>
    <mergeCell ref="C48:D48"/>
    <mergeCell ref="C39:D39"/>
    <mergeCell ref="C32:D32"/>
    <mergeCell ref="C38:D38"/>
    <mergeCell ref="B46:D46"/>
    <mergeCell ref="B22:D22"/>
    <mergeCell ref="C37:D37"/>
    <mergeCell ref="B56:D56"/>
    <mergeCell ref="B52:D52"/>
    <mergeCell ref="C49:D49"/>
  </mergeCells>
  <hyperlinks>
    <hyperlink ref="C17" location="'Overhead'!A1" display="Overhead"/>
    <hyperlink ref="C18" location="'Markup &amp; margin'!A1" display="Markup &amp; margin"/>
    <hyperlink ref="C19" location="'Price one job'!A1" display="Price one job"/>
    <hyperlink xmlns:r="http://schemas.openxmlformats.org/officeDocument/2006/relationships" ref="C58" r:id="rId1"/>
    <hyperlink xmlns:r="http://schemas.openxmlformats.org/officeDocument/2006/relationships" ref="C63" r:id="rId2"/>
  </hyperlinks>
  <printOptions horizontalCentered="1"/>
  <pageMargins left="0.4" right="0.4" top="0.5" bottom="0.5" header="0.5" footer="0.5"/>
  <pageSetup orientation="portrait" paperSize="1" fitToHeight="0" fitToWidth="1"/>
  <headerFooter>
    <oddHeader/>
    <oddFooter>&amp;C&amp;"Arial"&amp;8 &amp;P / &amp;N</oddFooter>
    <evenHeader/>
    <evenFooter/>
    <firstHeader/>
    <firstFooter/>
  </headerFooter>
  <rowBreaks count="1" manualBreakCount="1">
    <brk id="32" min="0" max="16383" man="1"/>
  </rowBreaks>
</worksheet>
</file>

<file path=xl/worksheets/sheet2.xml><?xml version="1.0" encoding="utf-8"?>
<worksheet xmlns="http://schemas.openxmlformats.org/spreadsheetml/2006/main">
  <sheetPr>
    <tabColor rgb="00E8590C"/>
    <outlinePr summaryBelow="1" summaryRight="1"/>
    <pageSetUpPr fitToPage="1"/>
  </sheetPr>
  <dimension ref="A1:F28"/>
  <sheetViews>
    <sheetView showGridLines="0" zoomScale="100" workbookViewId="0">
      <pane ySplit="4" topLeftCell="A5" activePane="bottomLeft" state="frozen"/>
      <selection pane="bottomLeft" activeCell="A1" sqref="A1"/>
    </sheetView>
  </sheetViews>
  <sheetFormatPr baseColWidth="8" defaultRowHeight="15"/>
  <cols>
    <col width="42" customWidth="1" min="1" max="1"/>
    <col width="14" customWidth="1" min="2" max="2"/>
    <col width="10" customWidth="1" min="3" max="3"/>
    <col width="14" customWidth="1" min="4" max="4"/>
    <col width="12" customWidth="1" min="5" max="5"/>
    <col width="36" customWidth="1" min="6" max="6"/>
  </cols>
  <sheetData>
    <row r="1" ht="30" customHeight="1">
      <c r="A1" s="19" t="inlineStr">
        <is>
          <t>Overhead</t>
        </is>
      </c>
      <c r="B1" s="19" t="n"/>
      <c r="C1" s="19" t="n"/>
      <c r="D1" s="19" t="n"/>
      <c r="E1" s="19" t="n"/>
      <c r="F1" s="20" t="inlineStr">
        <is>
          <t>Overhead &amp; Markup Calculator</t>
        </is>
      </c>
    </row>
    <row r="2" ht="32.40000000000001" customHeight="1">
      <c r="A2" s="12" t="inlineStr">
        <is>
          <t>What it costs to keep the business running for a year, with or without a job going. Type each cost by month or by year. Direct job costs (materials, crew, subs) don't go here.</t>
        </is>
      </c>
    </row>
    <row r="3" ht="29.76" customHeight="1">
      <c r="A3" s="21" t="inlineStr">
        <is>
          <t>Overhead per year</t>
        </is>
      </c>
      <c r="B3" s="21" t="inlineStr">
        <is>
          <t>Per month</t>
        </is>
      </c>
      <c r="D3" s="21" t="inlineStr">
        <is>
          <t>Overhead, % of sales</t>
        </is>
      </c>
      <c r="F3" s="21" t="inlineStr">
        <is>
          <t>Overhead per billable hour</t>
        </is>
      </c>
    </row>
    <row r="4" ht="26" customHeight="1">
      <c r="A4" s="22">
        <f>D28</f>
        <v/>
      </c>
      <c r="B4" s="22">
        <f>D28/12</f>
        <v/>
      </c>
      <c r="D4" s="23">
        <f>IF(N(B7)&gt;0,D28/B7,"")</f>
        <v/>
      </c>
      <c r="F4" s="24">
        <f>IF(N(B8)&gt;0,D28/B8,"")</f>
        <v/>
      </c>
    </row>
    <row r="5" ht="18" customHeight="1"/>
    <row r="6" ht="26" customHeight="1">
      <c r="A6" s="5" t="inlineStr">
        <is>
          <t>Your year</t>
        </is>
      </c>
      <c r="B6" s="6" t="n"/>
      <c r="C6" s="6" t="n"/>
      <c r="D6" s="6" t="n"/>
      <c r="E6" s="6" t="n"/>
      <c r="F6" s="6" t="n"/>
    </row>
    <row r="7" ht="32.40000000000001" customHeight="1">
      <c r="A7" s="25" t="inlineStr">
        <is>
          <t>Expected sales this year (all jobs billed)</t>
        </is>
      </c>
      <c r="B7" s="26" t="n">
        <v>650000</v>
      </c>
      <c r="E7" s="27">
        <f>IF(B7="","",IF(B7=650000,"EXAMPLE","Yours"))</f>
        <v/>
      </c>
      <c r="F7" s="12" t="inlineStr">
        <is>
          <t>Your best honest guess. Last year's sales is a good start.</t>
        </is>
      </c>
    </row>
    <row r="8" ht="45.6" customHeight="1">
      <c r="A8" s="25" t="inlineStr">
        <is>
          <t>Billable crew hours this year</t>
        </is>
      </c>
      <c r="B8" s="28" t="n">
        <v>3300</v>
      </c>
      <c r="E8" s="27">
        <f>IF(B8="","",IF(B8=3300,"EXAMPLE","Yours"))</f>
        <v/>
      </c>
      <c r="F8" s="12" t="inlineStr">
        <is>
          <t>Hours your crew spends on jobs: people × hours a week × weeks, minus drive, shop and rain time.</t>
        </is>
      </c>
    </row>
    <row r="9" ht="18" customHeight="1"/>
    <row r="10" ht="26" customHeight="1">
      <c r="A10" s="5" t="inlineStr">
        <is>
          <t>Yearly overhead</t>
        </is>
      </c>
      <c r="B10" s="6" t="n"/>
      <c r="C10" s="6" t="n"/>
      <c r="D10" s="6" t="n"/>
      <c r="E10" s="6" t="n"/>
      <c r="F10" s="6" t="n"/>
    </row>
    <row r="11" ht="30" customHeight="1">
      <c r="A11" s="29" t="inlineStr">
        <is>
          <t>What it is</t>
        </is>
      </c>
      <c r="B11" s="30" t="inlineStr">
        <is>
          <t>Amount</t>
        </is>
      </c>
      <c r="C11" s="29" t="inlineStr">
        <is>
          <t>Per</t>
        </is>
      </c>
      <c r="D11" s="30" t="inlineStr">
        <is>
          <t>Per year</t>
        </is>
      </c>
      <c r="E11" s="29" t="inlineStr">
        <is>
          <t>Status</t>
        </is>
      </c>
      <c r="F11" s="29" t="inlineStr">
        <is>
          <t>Notes</t>
        </is>
      </c>
    </row>
    <row r="12" ht="18" customHeight="1">
      <c r="A12" s="31" t="inlineStr">
        <is>
          <t>Shop or office rent</t>
        </is>
      </c>
      <c r="B12" s="26" t="n">
        <v>1200</v>
      </c>
      <c r="C12" s="31" t="inlineStr">
        <is>
          <t>Month</t>
        </is>
      </c>
      <c r="D12" s="32">
        <f>IF(B12="","",IF(C12='Lists'!$A$3,B12,B12*12))</f>
        <v/>
      </c>
      <c r="E12" s="27">
        <f>IF(B12="","",IF(B12=1200,"EXAMPLE","Yours"))</f>
        <v/>
      </c>
      <c r="F12" s="31" t="n"/>
    </row>
    <row r="13" ht="18" customHeight="1">
      <c r="A13" s="31" t="inlineStr">
        <is>
          <t>Truck payments</t>
        </is>
      </c>
      <c r="B13" s="26" t="n">
        <v>650</v>
      </c>
      <c r="C13" s="31" t="inlineStr">
        <is>
          <t>Month</t>
        </is>
      </c>
      <c r="D13" s="32">
        <f>IF(B13="","",IF(C13='Lists'!$A$3,B13,B13*12))</f>
        <v/>
      </c>
      <c r="E13" s="27">
        <f>IF(B13="","",IF(B13=650,"EXAMPLE","Yours"))</f>
        <v/>
      </c>
      <c r="F13" s="31" t="n"/>
    </row>
    <row r="14" ht="18" customHeight="1">
      <c r="A14" s="31" t="inlineStr">
        <is>
          <t>Fuel and truck upkeep you keep off job invoices</t>
        </is>
      </c>
      <c r="B14" s="26" t="n">
        <v>450</v>
      </c>
      <c r="C14" s="31" t="inlineStr">
        <is>
          <t>Month</t>
        </is>
      </c>
      <c r="D14" s="32">
        <f>IF(B14="","",IF(C14='Lists'!$A$3,B14,B14*12))</f>
        <v/>
      </c>
      <c r="E14" s="27">
        <f>IF(B14="","",IF(B14=450,"EXAMPLE","Yours"))</f>
        <v/>
      </c>
      <c r="F14" s="31" t="n"/>
    </row>
    <row r="15" ht="18" customHeight="1">
      <c r="A15" s="31" t="inlineStr">
        <is>
          <t>Truck insurance</t>
        </is>
      </c>
      <c r="B15" s="26" t="n">
        <v>2400</v>
      </c>
      <c r="C15" s="31" t="inlineStr">
        <is>
          <t>Year</t>
        </is>
      </c>
      <c r="D15" s="32">
        <f>IF(B15="","",IF(C15='Lists'!$A$3,B15,B15*12))</f>
        <v/>
      </c>
      <c r="E15" s="27">
        <f>IF(B15="","",IF(B15=2400,"EXAMPLE","Yours"))</f>
        <v/>
      </c>
      <c r="F15" s="31" t="n"/>
    </row>
    <row r="16" ht="18" customHeight="1">
      <c r="A16" s="31" t="inlineStr">
        <is>
          <t>Other business insurance outside payroll</t>
        </is>
      </c>
      <c r="B16" s="26" t="n">
        <v>1200</v>
      </c>
      <c r="C16" s="31" t="inlineStr">
        <is>
          <t>Year</t>
        </is>
      </c>
      <c r="D16" s="32">
        <f>IF(B16="","",IF(C16='Lists'!$A$3,B16,B16*12))</f>
        <v/>
      </c>
      <c r="E16" s="27">
        <f>IF(B16="","",IF(B16=1200,"EXAMPLE","Yours"))</f>
        <v/>
      </c>
      <c r="F16" s="31" t="n"/>
    </row>
    <row r="17" ht="18" customHeight="1">
      <c r="A17" s="31" t="inlineStr">
        <is>
          <t>Phone and internet</t>
        </is>
      </c>
      <c r="B17" s="26" t="n">
        <v>180</v>
      </c>
      <c r="C17" s="31" t="inlineStr">
        <is>
          <t>Month</t>
        </is>
      </c>
      <c r="D17" s="32">
        <f>IF(B17="","",IF(C17='Lists'!$A$3,B17,B17*12))</f>
        <v/>
      </c>
      <c r="E17" s="27">
        <f>IF(B17="","",IF(B17=180,"EXAMPLE","Yours"))</f>
        <v/>
      </c>
      <c r="F17" s="31" t="n"/>
    </row>
    <row r="18" ht="18" customHeight="1">
      <c r="A18" s="31" t="inlineStr">
        <is>
          <t>Software and subscriptions</t>
        </is>
      </c>
      <c r="B18" s="26" t="n">
        <v>120</v>
      </c>
      <c r="C18" s="31" t="inlineStr">
        <is>
          <t>Month</t>
        </is>
      </c>
      <c r="D18" s="32">
        <f>IF(B18="","",IF(C18='Lists'!$A$3,B18,B18*12))</f>
        <v/>
      </c>
      <c r="E18" s="27">
        <f>IF(B18="","",IF(B18=120,"EXAMPLE","Yours"))</f>
        <v/>
      </c>
      <c r="F18" s="31" t="n"/>
    </row>
    <row r="19" ht="18" customHeight="1">
      <c r="A19" s="31" t="inlineStr">
        <is>
          <t>Accounting and bookkeeping</t>
        </is>
      </c>
      <c r="B19" s="26" t="n">
        <v>2400</v>
      </c>
      <c r="C19" s="31" t="inlineStr">
        <is>
          <t>Year</t>
        </is>
      </c>
      <c r="D19" s="32">
        <f>IF(B19="","",IF(C19='Lists'!$A$3,B19,B19*12))</f>
        <v/>
      </c>
      <c r="E19" s="27">
        <f>IF(B19="","",IF(B19=2400,"EXAMPLE","Yours"))</f>
        <v/>
      </c>
      <c r="F19" s="31" t="n"/>
    </row>
    <row r="20" ht="18" customHeight="1">
      <c r="A20" s="31" t="inlineStr">
        <is>
          <t>Licenses, bonds and dues</t>
        </is>
      </c>
      <c r="B20" s="26" t="n">
        <v>600</v>
      </c>
      <c r="C20" s="31" t="inlineStr">
        <is>
          <t>Year</t>
        </is>
      </c>
      <c r="D20" s="32">
        <f>IF(B20="","",IF(C20='Lists'!$A$3,B20,B20*12))</f>
        <v/>
      </c>
      <c r="E20" s="27">
        <f>IF(B20="","",IF(B20=600,"EXAMPLE","Yours"))</f>
        <v/>
      </c>
      <c r="F20" s="31" t="n"/>
    </row>
    <row r="21" ht="18" customHeight="1">
      <c r="A21" s="31" t="inlineStr">
        <is>
          <t>Marketing and advertising</t>
        </is>
      </c>
      <c r="B21" s="26" t="n">
        <v>300</v>
      </c>
      <c r="C21" s="31" t="inlineStr">
        <is>
          <t>Month</t>
        </is>
      </c>
      <c r="D21" s="32">
        <f>IF(B21="","",IF(C21='Lists'!$A$3,B21,B21*12))</f>
        <v/>
      </c>
      <c r="E21" s="27">
        <f>IF(B21="","",IF(B21=300,"EXAMPLE","Yours"))</f>
        <v/>
      </c>
      <c r="F21" s="31" t="n"/>
    </row>
    <row r="22" ht="18" customHeight="1">
      <c r="A22" s="31" t="inlineStr">
        <is>
          <t>Office supplies</t>
        </is>
      </c>
      <c r="B22" s="26" t="n">
        <v>50</v>
      </c>
      <c r="C22" s="31" t="inlineStr">
        <is>
          <t>Month</t>
        </is>
      </c>
      <c r="D22" s="32">
        <f>IF(B22="","",IF(C22='Lists'!$A$3,B22,B22*12))</f>
        <v/>
      </c>
      <c r="E22" s="27">
        <f>IF(B22="","",IF(B22=50,"EXAMPLE","Yours"))</f>
        <v/>
      </c>
      <c r="F22" s="31" t="n"/>
    </row>
    <row r="23" ht="18" customHeight="1">
      <c r="A23" s="31" t="inlineStr">
        <is>
          <t>Small tools and tool repair</t>
        </is>
      </c>
      <c r="B23" s="26" t="n">
        <v>150</v>
      </c>
      <c r="C23" s="31" t="inlineStr">
        <is>
          <t>Month</t>
        </is>
      </c>
      <c r="D23" s="32">
        <f>IF(B23="","",IF(C23='Lists'!$A$3,B23,B23*12))</f>
        <v/>
      </c>
      <c r="E23" s="27">
        <f>IF(B23="","",IF(B23=150,"EXAMPLE","Yours"))</f>
        <v/>
      </c>
      <c r="F23" s="31" t="n"/>
    </row>
    <row r="24" ht="18" customHeight="1">
      <c r="A24" s="31" t="inlineStr">
        <is>
          <t>Your own pay (owner salary)</t>
        </is>
      </c>
      <c r="B24" s="26" t="n">
        <v>60000</v>
      </c>
      <c r="C24" s="31" t="inlineStr">
        <is>
          <t>Year</t>
        </is>
      </c>
      <c r="D24" s="32">
        <f>IF(B24="","",IF(C24='Lists'!$A$3,B24,B24*12))</f>
        <v/>
      </c>
      <c r="E24" s="27">
        <f>IF(B24="","",IF(B24=60000,"EXAMPLE","Yours"))</f>
        <v/>
      </c>
      <c r="F24" s="31" t="n"/>
    </row>
    <row r="25" ht="18" customHeight="1">
      <c r="A25" s="31" t="inlineStr">
        <is>
          <t>Office help</t>
        </is>
      </c>
      <c r="B25" s="26" t="n"/>
      <c r="C25" s="31" t="n"/>
      <c r="D25" s="32">
        <f>IF(B25="","",IF(C25='Lists'!$A$3,B25,B25*12))</f>
        <v/>
      </c>
      <c r="E25" s="27">
        <f>IF(B25="","","Yours")</f>
        <v/>
      </c>
      <c r="F25" s="31" t="n"/>
    </row>
    <row r="26" ht="18" customHeight="1">
      <c r="A26" s="31" t="inlineStr">
        <is>
          <t>Bank and card fees</t>
        </is>
      </c>
      <c r="B26" s="26" t="n">
        <v>40</v>
      </c>
      <c r="C26" s="31" t="inlineStr">
        <is>
          <t>Month</t>
        </is>
      </c>
      <c r="D26" s="32">
        <f>IF(B26="","",IF(C26='Lists'!$A$3,B26,B26*12))</f>
        <v/>
      </c>
      <c r="E26" s="27">
        <f>IF(B26="","",IF(B26=40,"EXAMPLE","Yours"))</f>
        <v/>
      </c>
      <c r="F26" s="31" t="n"/>
    </row>
    <row r="27" ht="18" customHeight="1">
      <c r="A27" s="31" t="inlineStr">
        <is>
          <t>Other</t>
        </is>
      </c>
      <c r="B27" s="26" t="n"/>
      <c r="C27" s="31" t="n"/>
      <c r="D27" s="32">
        <f>IF(B27="","",IF(C27='Lists'!$A$3,B27,B27*12))</f>
        <v/>
      </c>
      <c r="E27" s="27">
        <f>IF(B27="","","Yours")</f>
        <v/>
      </c>
      <c r="F27" s="31" t="n"/>
    </row>
    <row r="28" ht="18" customHeight="1">
      <c r="A28" s="33" t="inlineStr">
        <is>
          <t>Total overhead</t>
        </is>
      </c>
      <c r="B28" s="33" t="n"/>
      <c r="C28" s="33" t="n"/>
      <c r="D28" s="34">
        <f>SUM(D12:D27)</f>
        <v/>
      </c>
      <c r="E28" s="33" t="n"/>
      <c r="F28" s="33" t="n"/>
    </row>
  </sheetData>
  <sheetProtection selectLockedCells="0" selectUnlockedCells="0" sheet="1" objects="0" insertRows="1" insertHyperlinks="1" autoFilter="1" scenarios="0" formatColumns="0" deleteColumns="1" insertColumns="1" pivotTables="1" deleteRows="1" formatCells="0" formatRows="0" sort="1"/>
  <mergeCells count="3">
    <mergeCell ref="A2:F2"/>
    <mergeCell ref="A6:F6"/>
    <mergeCell ref="A10:F10"/>
  </mergeCells>
  <conditionalFormatting sqref="E7:E27">
    <cfRule type="expression" priority="1" dxfId="0">
      <formula>E7="EXAMPLE"</formula>
    </cfRule>
  </conditionalFormatting>
  <dataValidations count="4">
    <dataValidation sqref="B7" showDropDown="0" showInputMessage="1" showErrorMessage="1" allowBlank="1" errorTitle="Check this cell" error="That value doesn't fit here. Check the message on this cell." promptTitle="Expected sales" prompt="Everything you expect to bill this year, all jobs." type="decimal" errorStyle="stop" operator="greaterThanOrEqual">
      <formula1>0</formula1>
    </dataValidation>
    <dataValidation sqref="B8" showDropDown="0" showInputMessage="1" showErrorMessage="1" allowBlank="1" errorTitle="Check this cell" error="That value doesn't fit here. Check the message on this cell." promptTitle="Billable hours" prompt="Hours your crew works on jobs in a year. Leave out drive and shop time." type="decimal" errorStyle="stop" operator="greaterThanOrEqual">
      <formula1>0</formula1>
    </dataValidation>
    <dataValidation sqref="B12:B27" showDropDown="0" showInputMessage="1" showErrorMessage="1" allowBlank="1" errorTitle="Check this cell" error="That value doesn't fit here. Check the message on this cell." promptTitle="Amount" prompt="What you pay, per month or per year (pick it in Per)." type="decimal" errorStyle="stop" operator="greaterThanOrEqual">
      <formula1>0</formula1>
    </dataValidation>
    <dataValidation sqref="C12:C27" showDropDown="0" showInputMessage="1" showErrorMessage="1" allowBlank="1" errorTitle="Check this cell" error="Pick a value from the list." promptTitle="Per" prompt="Month or Year. Blank counts as Month." type="list" errorStyle="stop">
      <formula1>'Lists'!$A$2:$A$3</formula1>
    </dataValidation>
  </dataValidations>
  <printOptions horizontalCentered="1"/>
  <pageMargins left="0.4" right="0.4" top="0.5" bottom="0.5" header="0.5" footer="0.5"/>
  <pageSetup orientation="portrait" paperSize="1" fitToHeight="1" fitToWidth="1"/>
</worksheet>
</file>

<file path=xl/worksheets/sheet3.xml><?xml version="1.0" encoding="utf-8"?>
<worksheet xmlns="http://schemas.openxmlformats.org/spreadsheetml/2006/main">
  <sheetPr>
    <tabColor rgb="00E8590C"/>
    <outlinePr summaryBelow="1" summaryRight="1"/>
    <pageSetUpPr fitToPage="1"/>
  </sheetPr>
  <dimension ref="A1:E40"/>
  <sheetViews>
    <sheetView showGridLines="0" zoomScale="100" workbookViewId="0">
      <pane ySplit="4" topLeftCell="A5" activePane="bottomLeft" state="frozen"/>
      <selection pane="bottomLeft" activeCell="A1" sqref="A1"/>
    </sheetView>
  </sheetViews>
  <sheetFormatPr baseColWidth="8" defaultRowHeight="15"/>
  <cols>
    <col width="46" customWidth="1" min="1" max="1"/>
    <col width="15" customWidth="1" min="2" max="2"/>
    <col width="15" customWidth="1" min="3" max="3"/>
    <col width="15" customWidth="1" min="4" max="4"/>
    <col width="24" customWidth="1" min="5" max="5"/>
  </cols>
  <sheetData>
    <row r="1" ht="30" customHeight="1">
      <c r="A1" s="19" t="inlineStr">
        <is>
          <t>Markup &amp; margin</t>
        </is>
      </c>
      <c r="B1" s="19" t="n"/>
      <c r="C1" s="19" t="n"/>
      <c r="D1" s="19" t="n"/>
      <c r="E1" s="20" t="inlineStr">
        <is>
          <t>Overhead &amp; Markup Calculator</t>
        </is>
      </c>
    </row>
    <row r="2" ht="32.40000000000001" customHeight="1">
      <c r="A2" s="12" t="inlineStr">
        <is>
          <t>Markup is what you add to your cost. Margin is what's left of the price. The same dollars give a smaller margin than markup, so a 20% markup doesn't make you 20%.</t>
        </is>
      </c>
    </row>
    <row r="3" ht="29.76" customHeight="1">
      <c r="B3" s="21" t="inlineStr">
        <is>
          <t>Overhead, % of sales</t>
        </is>
      </c>
      <c r="C3" s="21" t="inlineStr">
        <is>
          <t>Gross margin you need</t>
        </is>
      </c>
      <c r="D3" s="21" t="inlineStr">
        <is>
          <t>Markup you need</t>
        </is>
      </c>
      <c r="E3" s="21" t="inlineStr">
        <is>
          <t>Break even sales per month, today's markup</t>
        </is>
      </c>
    </row>
    <row r="4" ht="26" customHeight="1">
      <c r="B4" s="35">
        <f>N('Overhead'!$D$4)</f>
        <v/>
      </c>
      <c r="C4" s="35">
        <f>C12</f>
        <v/>
      </c>
      <c r="D4" s="23">
        <f>B12</f>
        <v/>
      </c>
      <c r="E4" s="22">
        <f>B19</f>
        <v/>
      </c>
    </row>
    <row r="5" ht="18" customHeight="1"/>
    <row r="6" ht="26" customHeight="1">
      <c r="A6" s="5" t="inlineStr">
        <is>
          <t>Your target</t>
        </is>
      </c>
      <c r="B6" s="6" t="n"/>
      <c r="C6" s="6" t="n"/>
      <c r="D6" s="6" t="n"/>
      <c r="E6" s="6" t="n"/>
    </row>
    <row r="7" ht="19.2" customHeight="1">
      <c r="A7" s="25" t="inlineStr">
        <is>
          <t>Net profit you want, as a % of the price</t>
        </is>
      </c>
      <c r="B7" s="36" t="n">
        <v>0.1</v>
      </c>
      <c r="C7" s="27">
        <f>IF(B7="","",IF(B7=0.1,"EXAMPLE","Yours"))</f>
        <v/>
      </c>
      <c r="D7" s="12" t="inlineStr">
        <is>
          <t>What's left after direct costs and overhead.</t>
        </is>
      </c>
    </row>
    <row r="8" ht="32.40000000000001" customHeight="1">
      <c r="A8" s="25" t="inlineStr">
        <is>
          <t>Markup you use today</t>
        </is>
      </c>
      <c r="B8" s="36" t="n">
        <v>0.2</v>
      </c>
      <c r="C8" s="27">
        <f>IF(B8="","",IF(B8=0.2,"EXAMPLE","Yours"))</f>
        <v/>
      </c>
      <c r="D8" s="12" t="inlineStr">
        <is>
          <t>What you add to your costs now, as a % of the cost.</t>
        </is>
      </c>
    </row>
    <row r="9" ht="18" customHeight="1"/>
    <row r="10" ht="26" customHeight="1">
      <c r="A10" s="5" t="inlineStr">
        <is>
          <t>Markup next to margin</t>
        </is>
      </c>
      <c r="B10" s="6" t="n"/>
      <c r="C10" s="6" t="n"/>
      <c r="D10" s="6" t="n"/>
      <c r="E10" s="6" t="n"/>
    </row>
    <row r="11" ht="44" customHeight="1">
      <c r="A11" s="29" t="inlineStr">
        <is>
          <t>Case</t>
        </is>
      </c>
      <c r="B11" s="30" t="inlineStr">
        <is>
          <t>Markup on cost</t>
        </is>
      </c>
      <c r="C11" s="30" t="inlineStr">
        <is>
          <t>Gross margin</t>
        </is>
      </c>
      <c r="D11" s="30" t="inlineStr">
        <is>
          <t>Net after overhead</t>
        </is>
      </c>
      <c r="E11" s="29" t="inlineStr">
        <is>
          <t>Check</t>
        </is>
      </c>
    </row>
    <row r="12" ht="18" customHeight="1">
      <c r="A12" s="37" t="inlineStr">
        <is>
          <t>What you need to hit your target</t>
        </is>
      </c>
      <c r="B12" s="38">
        <f>IF(C12&gt;=1,"",C12/(1-C12))</f>
        <v/>
      </c>
      <c r="C12" s="38">
        <f>N('Overhead'!$D$4)+N(B7)</f>
        <v/>
      </c>
      <c r="D12" s="38">
        <f>N(B7)</f>
        <v/>
      </c>
      <c r="E12" s="27" t="inlineStr">
        <is>
          <t>Your target</t>
        </is>
      </c>
    </row>
    <row r="13" ht="18" customHeight="1">
      <c r="A13" s="37" t="inlineStr">
        <is>
          <t>What you use today</t>
        </is>
      </c>
      <c r="B13" s="38">
        <f>N(B8)</f>
        <v/>
      </c>
      <c r="C13" s="38">
        <f>B13/(1+B13)</f>
        <v/>
      </c>
      <c r="D13" s="38">
        <f>C13-N('Overhead'!$D$4)</f>
        <v/>
      </c>
      <c r="E13" s="27">
        <f>IF(OR(B8="",N('Overhead'!$D$4)=0),"",IF(D13&lt;0,"Losing money",IF(D13&lt;N(B7)-0.0005,"Under target","On target")))</f>
        <v/>
      </c>
    </row>
    <row r="14" ht="18" customHeight="1">
      <c r="A14" s="37" t="inlineStr">
        <is>
          <t>Break even: pays the overhead, no profit</t>
        </is>
      </c>
      <c r="B14" s="38">
        <f>IF(C14&gt;=1,"",C14/(1-C14))</f>
        <v/>
      </c>
      <c r="C14" s="38">
        <f>N('Overhead'!$D$4)</f>
        <v/>
      </c>
      <c r="D14" s="38" t="n">
        <v>0</v>
      </c>
      <c r="E14" s="27" t="inlineStr">
        <is>
          <t>No profit</t>
        </is>
      </c>
    </row>
    <row r="15" ht="18" customHeight="1"/>
    <row r="16" ht="26" customHeight="1">
      <c r="A16" s="5" t="inlineStr">
        <is>
          <t>Break even sales</t>
        </is>
      </c>
      <c r="B16" s="6" t="n"/>
      <c r="C16" s="6" t="n"/>
      <c r="D16" s="6" t="n"/>
      <c r="E16" s="6" t="n"/>
    </row>
    <row r="17" ht="19.2" customHeight="1">
      <c r="A17" s="37" t="inlineStr">
        <is>
          <t>Overhead per month</t>
        </is>
      </c>
      <c r="B17" s="32">
        <f>'Overhead'!$D$28/12</f>
        <v/>
      </c>
    </row>
    <row r="18" ht="19.2" customHeight="1">
      <c r="A18" s="37" t="inlineStr">
        <is>
          <t>Expected sales per month</t>
        </is>
      </c>
      <c r="B18" s="32">
        <f>N('Overhead'!$B$7)/12</f>
        <v/>
      </c>
    </row>
    <row r="19" ht="32.40000000000001" customHeight="1">
      <c r="A19" s="25" t="inlineStr">
        <is>
          <t>Break even sales per month, at the markup you use today</t>
        </is>
      </c>
      <c r="B19" s="34">
        <f>IF(N(C13)=0,"",B17/C13)</f>
        <v/>
      </c>
    </row>
    <row r="20" ht="19.2" customHeight="1">
      <c r="A20" s="25" t="inlineStr">
        <is>
          <t>Break even sales per month, at the markup you need</t>
        </is>
      </c>
      <c r="B20" s="34">
        <f>IF(N(C12)=0,"",B17/C12)</f>
        <v/>
      </c>
    </row>
    <row r="21" ht="32.40000000000001" customHeight="1">
      <c r="A21" s="12" t="inlineStr">
        <is>
          <t>Break even sales: what you must sell each month so what's left after direct costs pays the overhead. Sell less and you lose money; sell more and you make some.</t>
        </is>
      </c>
    </row>
    <row r="22" ht="18" customHeight="1"/>
    <row r="23" ht="26" customHeight="1">
      <c r="A23" s="5" t="inlineStr">
        <is>
          <t>Convert markup and margin</t>
        </is>
      </c>
      <c r="B23" s="6" t="n"/>
      <c r="C23" s="6" t="n"/>
      <c r="D23" s="6" t="n"/>
      <c r="E23" s="6" t="n"/>
    </row>
    <row r="24" ht="30" customHeight="1">
      <c r="A24" s="29" t="inlineStr"/>
      <c r="B24" s="30" t="inlineStr">
        <is>
          <t>You type</t>
        </is>
      </c>
      <c r="C24" s="29" t="inlineStr">
        <is>
          <t>Status</t>
        </is>
      </c>
      <c r="D24" s="30" t="inlineStr">
        <is>
          <t>Gives</t>
        </is>
      </c>
    </row>
    <row r="25" ht="18" customHeight="1">
      <c r="A25" s="37" t="inlineStr">
        <is>
          <t>Markup on cost, to margin</t>
        </is>
      </c>
      <c r="B25" s="39" t="n">
        <v>0.25</v>
      </c>
      <c r="C25" s="27">
        <f>IF(B25="","",IF(B25=0.25,"EXAMPLE","Yours"))</f>
        <v/>
      </c>
      <c r="D25" s="40">
        <f>IF(B25="","",B25/(1+B25))</f>
        <v/>
      </c>
    </row>
    <row r="26" ht="18" customHeight="1">
      <c r="A26" s="37" t="inlineStr">
        <is>
          <t>Margin, to markup on cost</t>
        </is>
      </c>
      <c r="B26" s="39" t="n">
        <v>0.2</v>
      </c>
      <c r="C26" s="27">
        <f>IF(B26="","",IF(B26=0.2,"EXAMPLE","Yours"))</f>
        <v/>
      </c>
      <c r="D26" s="40">
        <f>IF(OR(B26="",N(B26)&gt;=1),"",B26/(1-B26))</f>
        <v/>
      </c>
    </row>
    <row r="27" ht="18" customHeight="1"/>
    <row r="28" ht="26" customHeight="1">
      <c r="A28" s="5" t="inlineStr">
        <is>
          <t>Common markups</t>
        </is>
      </c>
      <c r="B28" s="6" t="n"/>
      <c r="C28" s="6" t="n"/>
      <c r="D28" s="6" t="n"/>
      <c r="E28" s="6" t="n"/>
    </row>
    <row r="29" ht="30" customHeight="1">
      <c r="A29" s="30" t="inlineStr">
        <is>
          <t>Markup on cost</t>
        </is>
      </c>
      <c r="B29" s="30" t="inlineStr">
        <is>
          <t>Margin it gives</t>
        </is>
      </c>
    </row>
    <row r="30" ht="18" customHeight="1">
      <c r="A30" s="41" t="n">
        <v>0.1</v>
      </c>
      <c r="B30" s="38">
        <f>A30/(1+A30)</f>
        <v/>
      </c>
    </row>
    <row r="31" ht="18" customHeight="1">
      <c r="A31" s="41" t="n">
        <v>0.15</v>
      </c>
      <c r="B31" s="38">
        <f>A31/(1+A31)</f>
        <v/>
      </c>
    </row>
    <row r="32" ht="18" customHeight="1">
      <c r="A32" s="41" t="n">
        <v>0.2</v>
      </c>
      <c r="B32" s="38">
        <f>A32/(1+A32)</f>
        <v/>
      </c>
    </row>
    <row r="33" ht="18" customHeight="1">
      <c r="A33" s="41" t="n">
        <v>0.25</v>
      </c>
      <c r="B33" s="38">
        <f>A33/(1+A33)</f>
        <v/>
      </c>
    </row>
    <row r="34" ht="18" customHeight="1">
      <c r="A34" s="41" t="n">
        <v>0.3</v>
      </c>
      <c r="B34" s="38">
        <f>A34/(1+A34)</f>
        <v/>
      </c>
    </row>
    <row r="35" ht="18" customHeight="1">
      <c r="A35" s="41" t="n">
        <v>0.35</v>
      </c>
      <c r="B35" s="38">
        <f>A35/(1+A35)</f>
        <v/>
      </c>
    </row>
    <row r="36" ht="18" customHeight="1">
      <c r="A36" s="41" t="n">
        <v>0.4</v>
      </c>
      <c r="B36" s="38">
        <f>A36/(1+A36)</f>
        <v/>
      </c>
    </row>
    <row r="37" ht="18" customHeight="1">
      <c r="A37" s="41" t="n">
        <v>0.5</v>
      </c>
      <c r="B37" s="38">
        <f>A37/(1+A37)</f>
        <v/>
      </c>
    </row>
    <row r="38" ht="18" customHeight="1">
      <c r="A38" s="41" t="n">
        <v>0.6</v>
      </c>
      <c r="B38" s="38">
        <f>A38/(1+A38)</f>
        <v/>
      </c>
    </row>
    <row r="39" ht="18" customHeight="1">
      <c r="A39" s="41" t="n">
        <v>0.75</v>
      </c>
      <c r="B39" s="38">
        <f>A39/(1+A39)</f>
        <v/>
      </c>
    </row>
    <row r="40" ht="18" customHeight="1">
      <c r="A40" s="41" t="n">
        <v>1</v>
      </c>
      <c r="B40" s="38">
        <f>A40/(1+A40)</f>
        <v/>
      </c>
    </row>
  </sheetData>
  <sheetProtection selectLockedCells="0" selectUnlockedCells="0" sheet="1" objects="0" insertRows="1" insertHyperlinks="1" autoFilter="1" scenarios="0" formatColumns="0" deleteColumns="1" insertColumns="1" pivotTables="1" deleteRows="1" formatCells="0" formatRows="0" sort="1"/>
  <mergeCells count="9">
    <mergeCell ref="D8:E8"/>
    <mergeCell ref="A21:E21"/>
    <mergeCell ref="D7:E7"/>
    <mergeCell ref="A2:E2"/>
    <mergeCell ref="A16:E16"/>
    <mergeCell ref="A10:E10"/>
    <mergeCell ref="A28:E28"/>
    <mergeCell ref="A23:E23"/>
    <mergeCell ref="A6:E6"/>
  </mergeCells>
  <conditionalFormatting sqref="E13">
    <cfRule type="expression" priority="1" dxfId="1">
      <formula>E13="Losing money"</formula>
    </cfRule>
    <cfRule type="expression" priority="2" dxfId="0">
      <formula>E13="Under target"</formula>
    </cfRule>
    <cfRule type="expression" priority="3" dxfId="2">
      <formula>E13="On target"</formula>
    </cfRule>
  </conditionalFormatting>
  <conditionalFormatting sqref="C7:C8">
    <cfRule type="expression" priority="4" dxfId="0">
      <formula>C7="EXAMPLE"</formula>
    </cfRule>
  </conditionalFormatting>
  <conditionalFormatting sqref="C25:C26">
    <cfRule type="expression" priority="5" dxfId="0">
      <formula>C25="EXAMPLE"</formula>
    </cfRule>
  </conditionalFormatting>
  <dataValidations count="4">
    <dataValidation sqref="B7" showDropDown="0" showInputMessage="1" showErrorMessage="1" allowBlank="1" errorTitle="Check this cell" error="That value doesn't fit here. Check the message on this cell." promptTitle="Net profit" prompt="What's left after direct costs and overhead." type="decimal" errorStyle="stop" operator="between">
      <formula1>0</formula1>
      <formula2>10</formula2>
    </dataValidation>
    <dataValidation sqref="B8" showDropDown="0" showInputMessage="1" showErrorMessage="1" allowBlank="1" errorTitle="Check this cell" error="That value doesn't fit here. Check the message on this cell." promptTitle="Markup today" prompt="What you add to your costs now, as a % of the cost." type="decimal" errorStyle="stop" operator="between">
      <formula1>0</formula1>
      <formula2>10</formula2>
    </dataValidation>
    <dataValidation sqref="B25" showDropDown="0" showInputMessage="1" showErrorMessage="1" allowBlank="1" errorTitle="Check this cell" error="That value doesn't fit here. Check the message on this cell." promptTitle="Convert" prompt="Type a %. The next cells show the other one." type="decimal" errorStyle="stop" operator="between">
      <formula1>0</formula1>
      <formula2>10</formula2>
    </dataValidation>
    <dataValidation sqref="B26" showDropDown="0" showInputMessage="1" showErrorMessage="1" allowBlank="1" errorTitle="Check this cell" error="That value doesn't fit here. Check the message on this cell." promptTitle="Convert" prompt="Type a %. The next cells show the other one." type="decimal" errorStyle="stop" operator="between">
      <formula1>0</formula1>
      <formula2>10</formula2>
    </dataValidation>
  </dataValidations>
  <printOptions horizontalCentered="1"/>
  <pageMargins left="0.4" right="0.4" top="0.5" bottom="0.5" header="0.5" footer="0.5"/>
  <pageSetup orientation="portrait" paperSize="1" fitToHeight="1" fitToWidth="1"/>
</worksheet>
</file>

<file path=xl/worksheets/sheet4.xml><?xml version="1.0" encoding="utf-8"?>
<worksheet xmlns="http://schemas.openxmlformats.org/spreadsheetml/2006/main">
  <sheetPr>
    <tabColor rgb="00E8590C"/>
    <outlinePr summaryBelow="1" summaryRight="1"/>
    <pageSetUpPr fitToPage="1"/>
  </sheetPr>
  <dimension ref="A1:D23"/>
  <sheetViews>
    <sheetView showGridLines="0" zoomScale="100" workbookViewId="0">
      <pane ySplit="4" topLeftCell="A5" activePane="bottomLeft" state="frozen"/>
      <selection pane="bottomLeft" activeCell="A1" sqref="A1"/>
    </sheetView>
  </sheetViews>
  <sheetFormatPr baseColWidth="8" defaultRowHeight="15"/>
  <cols>
    <col width="44" customWidth="1" min="1" max="1"/>
    <col width="16" customWidth="1" min="2" max="2"/>
    <col width="26" customWidth="1" min="3" max="3"/>
    <col width="40" customWidth="1" min="4" max="4"/>
  </cols>
  <sheetData>
    <row r="1" ht="30" customHeight="1">
      <c r="A1" s="19" t="inlineStr">
        <is>
          <t>Price one job</t>
        </is>
      </c>
      <c r="B1" s="19" t="n"/>
      <c r="C1" s="19" t="n"/>
      <c r="D1" s="20" t="inlineStr">
        <is>
          <t>Overhead &amp; Markup Calculator</t>
        </is>
      </c>
    </row>
    <row r="2" ht="19.2" customHeight="1">
      <c r="A2" s="12" t="inlineStr">
        <is>
          <t>Type one job's direct costs. You get the price at the markup you need, the lowest price that still pays your overhead, and what's left.</t>
        </is>
      </c>
    </row>
    <row r="3" ht="29.76" customHeight="1">
      <c r="B3" s="21" t="inlineStr">
        <is>
          <t>Price at your markup</t>
        </is>
      </c>
      <c r="C3" s="21" t="inlineStr">
        <is>
          <t>Net profit at your price</t>
        </is>
      </c>
      <c r="D3" s="42" t="inlineStr">
        <is>
          <t>Check</t>
        </is>
      </c>
    </row>
    <row r="4" ht="26" customHeight="1">
      <c r="B4" s="43">
        <f>B15</f>
        <v/>
      </c>
      <c r="C4" s="22">
        <f>B22</f>
        <v/>
      </c>
      <c r="D4" s="44">
        <f>C23</f>
        <v/>
      </c>
    </row>
    <row r="5" ht="18" customHeight="1"/>
    <row r="6" ht="26" customHeight="1">
      <c r="A6" s="5" t="inlineStr">
        <is>
          <t>Direct cost of the job</t>
        </is>
      </c>
      <c r="B6" s="6" t="n"/>
      <c r="C6" s="6" t="n"/>
      <c r="D6" s="6" t="n"/>
    </row>
    <row r="7" ht="18" customHeight="1">
      <c r="A7" s="25" t="inlineStr">
        <is>
          <t>Job</t>
        </is>
      </c>
      <c r="B7" s="31" t="inlineStr">
        <is>
          <t>EXAMPLE Bathroom remodel</t>
        </is>
      </c>
      <c r="C7" s="45" t="n"/>
      <c r="D7" s="46" t="n"/>
    </row>
    <row r="8" ht="19.2" customHeight="1">
      <c r="A8" s="25" t="inlineStr">
        <is>
          <t>Materials and equipment</t>
        </is>
      </c>
      <c r="B8" s="26" t="n">
        <v>7500</v>
      </c>
      <c r="C8" s="27">
        <f>IF(B8="","",IF(B8=7500,"EXAMPLE","Yours"))</f>
        <v/>
      </c>
      <c r="D8" s="12" t="inlineStr">
        <is>
          <t>With tax and delivery.</t>
        </is>
      </c>
    </row>
    <row r="9" ht="32.40000000000001" customHeight="1">
      <c r="A9" s="25" t="inlineStr">
        <is>
          <t>Labor, with payroll taxes and insurance</t>
        </is>
      </c>
      <c r="B9" s="26" t="n">
        <v>6200</v>
      </c>
      <c r="C9" s="27">
        <f>IF(B9="","",IF(B9=6200,"EXAMPLE","Yours"))</f>
        <v/>
      </c>
      <c r="D9" s="12" t="inlineStr">
        <is>
          <t>Hours × true cost per hour. The full version works it out for each crew member.</t>
        </is>
      </c>
    </row>
    <row r="10" ht="19.2" customHeight="1">
      <c r="A10" s="25" t="inlineStr">
        <is>
          <t>Subcontractors</t>
        </is>
      </c>
      <c r="B10" s="26" t="n">
        <v>3000</v>
      </c>
      <c r="C10" s="27">
        <f>IF(B10="","",IF(B10=3000,"EXAMPLE","Yours"))</f>
        <v/>
      </c>
      <c r="D10" s="12" t="inlineStr">
        <is>
          <t>What your subs charge you.</t>
        </is>
      </c>
    </row>
    <row r="11" ht="19.2" customHeight="1">
      <c r="A11" s="25" t="inlineStr">
        <is>
          <t>Other direct costs (permits, dumpster, rentals)</t>
        </is>
      </c>
      <c r="B11" s="26" t="n">
        <v>400</v>
      </c>
      <c r="C11" s="27">
        <f>IF(B11="","",IF(B11=400,"EXAMPLE","Yours"))</f>
        <v/>
      </c>
      <c r="D11" s="12" t="inlineStr">
        <is>
          <t>Anything only this job costs.</t>
        </is>
      </c>
    </row>
    <row r="12" ht="18" customHeight="1">
      <c r="A12" s="33" t="inlineStr">
        <is>
          <t>Direct cost</t>
        </is>
      </c>
      <c r="B12" s="34">
        <f>SUM(B8:B11)</f>
        <v/>
      </c>
      <c r="C12" s="33" t="n"/>
      <c r="D12" s="33" t="n"/>
    </row>
    <row r="13" ht="18" customHeight="1"/>
    <row r="14" ht="26" customHeight="1">
      <c r="A14" s="5" t="inlineStr">
        <is>
          <t>Price</t>
        </is>
      </c>
      <c r="B14" s="6" t="n"/>
      <c r="C14" s="6" t="n"/>
      <c r="D14" s="6" t="n"/>
    </row>
    <row r="15" ht="32.40000000000001" customHeight="1">
      <c r="A15" s="25" t="inlineStr">
        <is>
          <t>Price at the markup you need</t>
        </is>
      </c>
      <c r="B15" s="32">
        <f>ROUND(B12*(1+N('Markup &amp; margin'!$B$12)),0)</f>
        <v/>
      </c>
      <c r="D15" s="12" t="inlineStr">
        <is>
          <t>Direct cost plus the markup from Markup &amp; margin.</t>
        </is>
      </c>
    </row>
    <row r="16" ht="32.40000000000001" customHeight="1">
      <c r="A16" s="25" t="inlineStr">
        <is>
          <t>Break even price</t>
        </is>
      </c>
      <c r="B16" s="32">
        <f>IF(N('Overhead'!$D$4)&gt;=1,"",ROUND(B12/(1-N('Overhead'!$D$4)),0))</f>
        <v/>
      </c>
      <c r="D16" s="12" t="inlineStr">
        <is>
          <t>The lowest price that still pays this job's share of overhead. Below it you lose money.</t>
        </is>
      </c>
    </row>
    <row r="17" ht="32.40000000000001" customHeight="1">
      <c r="A17" s="25" t="inlineStr">
        <is>
          <t>Your price (optional)</t>
        </is>
      </c>
      <c r="B17" s="26" t="n">
        <v>21000</v>
      </c>
      <c r="C17" s="27">
        <f>IF(B17="","",IF(B17=21000,"EXAMPLE","Yours"))</f>
        <v/>
      </c>
      <c r="D17" s="12" t="inlineStr">
        <is>
          <t>The price you quoted. Blank = the price at your markup.</t>
        </is>
      </c>
    </row>
    <row r="18" ht="18" customHeight="1"/>
    <row r="19" ht="26" customHeight="1">
      <c r="A19" s="5" t="inlineStr">
        <is>
          <t>What's left</t>
        </is>
      </c>
      <c r="B19" s="6" t="n"/>
      <c r="C19" s="6" t="n"/>
      <c r="D19" s="6" t="n"/>
    </row>
    <row r="20" ht="18" customHeight="1">
      <c r="A20" s="25" t="inlineStr">
        <is>
          <t>Gross margin</t>
        </is>
      </c>
      <c r="B20" s="38">
        <f>IFERROR((IF(B17="",B15,B17)-B12)/IF(B17="",B15,B17),"")</f>
        <v/>
      </c>
    </row>
    <row r="21" ht="18" customHeight="1">
      <c r="A21" s="25" t="inlineStr">
        <is>
          <t>Overhead share (price × overhead %)</t>
        </is>
      </c>
      <c r="B21" s="32">
        <f>IF(B17="",B15,B17)*N('Overhead'!$D$4)</f>
        <v/>
      </c>
    </row>
    <row r="22" ht="18" customHeight="1">
      <c r="A22" s="25" t="inlineStr">
        <is>
          <t>Net profit</t>
        </is>
      </c>
      <c r="B22" s="34">
        <f>IF(B17="",B15,B17)-B12-B21</f>
        <v/>
      </c>
    </row>
    <row r="23" ht="18" customHeight="1">
      <c r="A23" s="25" t="inlineStr">
        <is>
          <t>Net profit, % of the price</t>
        </is>
      </c>
      <c r="B23" s="40">
        <f>IFERROR(B22/IF(B17="",B15,B17),"")</f>
        <v/>
      </c>
      <c r="C23" s="27">
        <f>IF(B12=0,"",IF(B22&lt;0,"Below break even",IF(N(B23)&lt;N('Markup &amp; margin'!$B$7)-0.0005,"Under target","On target")))</f>
        <v/>
      </c>
    </row>
  </sheetData>
  <sheetProtection selectLockedCells="0" selectUnlockedCells="0" sheet="1" objects="0" insertRows="1" insertHyperlinks="1" autoFilter="1" scenarios="0" formatColumns="0" deleteColumns="1" insertColumns="1" pivotTables="1" deleteRows="1" formatCells="0" formatRows="0" sort="1"/>
  <mergeCells count="5">
    <mergeCell ref="A6:D6"/>
    <mergeCell ref="A19:D19"/>
    <mergeCell ref="A2:D2"/>
    <mergeCell ref="B7:D7"/>
    <mergeCell ref="A14:D14"/>
  </mergeCells>
  <conditionalFormatting sqref="C8:C17">
    <cfRule type="expression" priority="1" dxfId="0">
      <formula>C8="EXAMPLE"</formula>
    </cfRule>
  </conditionalFormatting>
  <conditionalFormatting sqref="C23">
    <cfRule type="expression" priority="2" dxfId="1">
      <formula>C23="Below break even"</formula>
    </cfRule>
    <cfRule type="expression" priority="3" dxfId="0">
      <formula>C23="Under target"</formula>
    </cfRule>
    <cfRule type="expression" priority="4" dxfId="2">
      <formula>C23="On target"</formula>
    </cfRule>
  </conditionalFormatting>
  <conditionalFormatting sqref="D4">
    <cfRule type="expression" priority="5" dxfId="1">
      <formula>D4="Below break even"</formula>
    </cfRule>
    <cfRule type="expression" priority="6" dxfId="0">
      <formula>D4="Under target"</formula>
    </cfRule>
    <cfRule type="expression" priority="7" dxfId="2">
      <formula>D4="On target"</formula>
    </cfRule>
  </conditionalFormatting>
  <dataValidations count="5">
    <dataValidation sqref="B8" showDropDown="0" showInputMessage="1" showErrorMessage="1" allowBlank="1" errorTitle="Check this cell" error="That value doesn't fit here. Check the message on this cell." promptTitle="Materials and equipment" prompt="With tax and delivery." type="decimal" errorStyle="stop" operator="greaterThanOrEqual">
      <formula1>0</formula1>
    </dataValidation>
    <dataValidation sqref="B9" showDropDown="0" showInputMessage="1" showErrorMessage="1" allowBlank="1" errorTitle="Check this cell" error="That value doesn't fit here. Check the message on this cell." promptTitle="Labor, with payroll taxes and in" prompt="Hours × true cost per hour. The full version works it out for each crew member." type="decimal" errorStyle="stop" operator="greaterThanOrEqual">
      <formula1>0</formula1>
    </dataValidation>
    <dataValidation sqref="B10" showDropDown="0" showInputMessage="1" showErrorMessage="1" allowBlank="1" errorTitle="Check this cell" error="That value doesn't fit here. Check the message on this cell." promptTitle="Subcontractors" prompt="What your subs charge you." type="decimal" errorStyle="stop" operator="greaterThanOrEqual">
      <formula1>0</formula1>
    </dataValidation>
    <dataValidation sqref="B11" showDropDown="0" showInputMessage="1" showErrorMessage="1" allowBlank="1" errorTitle="Check this cell" error="That value doesn't fit here. Check the message on this cell." promptTitle="Other direct costs (permits, dum" prompt="Anything only this job costs." type="decimal" errorStyle="stop" operator="greaterThanOrEqual">
      <formula1>0</formula1>
    </dataValidation>
    <dataValidation sqref="B17" showDropDown="0" showInputMessage="1" showErrorMessage="1" allowBlank="1" errorTitle="Check this cell" error="That value doesn't fit here. Check the message on this cell." promptTitle="Your price" prompt="Optional. Blank = the price at your markup." type="decimal" errorStyle="stop" operator="greaterThanOrEqual">
      <formula1>0</formula1>
    </dataValidation>
  </dataValidations>
  <printOptions horizontalCentered="1"/>
  <pageMargins left="0.4" right="0.4" top="0.5" bottom="0.5" header="0.5" footer="0.5"/>
  <pageSetup orientation="portrait" paperSize="1" fitToHeight="1" fitToWidth="1"/>
</worksheet>
</file>

<file path=xl/worksheets/sheet5.xml><?xml version="1.0" encoding="utf-8"?>
<worksheet xmlns="http://schemas.openxmlformats.org/spreadsheetml/2006/main">
  <sheetPr>
    <outlinePr summaryBelow="1" summaryRight="1"/>
    <pageSetUpPr/>
  </sheetPr>
  <dimension ref="A1:A3"/>
  <sheetViews>
    <sheetView showGridLines="0" zoomScale="100" workbookViewId="0">
      <selection activeCell="A1" sqref="A1"/>
    </sheetView>
  </sheetViews>
  <sheetFormatPr baseColWidth="8" defaultRowHeight="15"/>
  <cols>
    <col width="12" customWidth="1" min="1" max="1"/>
  </cols>
  <sheetData>
    <row r="1" ht="18" customHeight="1">
      <c r="A1" s="29" t="inlineStr">
        <is>
          <t>Per</t>
        </is>
      </c>
    </row>
    <row r="2" ht="18" customHeight="1">
      <c r="A2" s="27" t="inlineStr">
        <is>
          <t>Month</t>
        </is>
      </c>
    </row>
    <row r="3" ht="18" customHeight="1">
      <c r="A3" s="27" t="inlineStr">
        <is>
          <t>Year</t>
        </is>
      </c>
    </row>
  </sheetData>
  <sheetProtection selectLockedCells="0" selectUnlockedCells="0" sheet="1" objects="0" insertRows="1" insertHyperlinks="1" autoFilter="1" scenarios="0" formatColumns="0" deleteColumns="1" insertColumns="1" pivotTables="1" deleteRows="1" formatCells="0" formatRows="0" sort="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Built by Estrada</dc:creator>
  <dcterms:created xmlns:dcterms="http://purl.org/dc/terms/" xmlns:xsi="http://www.w3.org/2001/XMLSchema-instance" xsi:type="dcterms:W3CDTF">2026-10-27T16:16:15Z</dcterms:created>
  <dcterms:modified xmlns:dcterms="http://purl.org/dc/terms/" xmlns:xsi="http://www.w3.org/2001/XMLSchema-instance" xsi:type="dcterms:W3CDTF">2026-10-27T16:16:15Z</dcterms:modified>
</cp:coreProperties>
</file>