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Analyzer" sheetId="2" state="visible" r:id="rId2"/>
  </sheets>
  <definedNames>
    <definedName name="_xlnm.Print_Area" localSheetId="0">'Start here'!$A$1:$E$46</definedName>
    <definedName name="_xlnm.Print_Area" localSheetId="1">'Analyzer'!$A$1:$E$72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&quot;$&quot;#,##0;[Red]-&quot;$&quot;#,##0"/>
    <numFmt numFmtId="165" formatCode="0.0%"/>
    <numFmt numFmtId="166" formatCode="&quot;$&quot;#,##0.00;-&quot;$&quot;#,##0.00"/>
    <numFmt numFmtId="167" formatCode="&quot;$&quot;#,##0;-&quot;$&quot;#,##0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color rgb="0045484D"/>
      <sz val="9"/>
    </font>
    <font>
      <name val="Arial"/>
      <b val="1"/>
      <color rgb="00121417"/>
      <sz val="12"/>
    </font>
    <font>
      <name val="Arial"/>
      <color rgb="00121417"/>
      <sz val="10"/>
    </font>
    <font>
      <name val="Arial"/>
      <b val="1"/>
      <color rgb="008A3B00"/>
      <sz val="8"/>
    </font>
    <font>
      <name val="Arial"/>
      <b val="1"/>
      <color rgb="00FFFFFF"/>
      <sz val="10"/>
    </font>
    <font>
      <name val="Arial"/>
      <b val="1"/>
      <color rgb="00121417"/>
      <sz val="10"/>
    </font>
    <font>
      <name val="Arial"/>
      <b val="1"/>
      <color rgb="00121417"/>
      <sz val="16"/>
    </font>
    <font>
      <name val="Arial"/>
      <b val="1"/>
      <color rgb="00FFFFFF"/>
      <sz val="20"/>
    </font>
    <font>
      <name val="Arial"/>
      <color rgb="00C9C4B6"/>
      <sz val="10"/>
    </font>
    <font>
      <name val="Arial"/>
      <sz val="10"/>
    </font>
    <font>
      <name val="Arial"/>
      <color rgb="00121417"/>
      <sz val="11"/>
    </font>
    <font>
      <name val="Arial"/>
      <b val="1"/>
      <color rgb="00E8590C"/>
      <sz val="14"/>
    </font>
    <font>
      <name val="Arial"/>
      <b val="1"/>
      <color rgb="00E8590C"/>
      <sz val="10"/>
      <u val="single"/>
    </font>
  </fonts>
  <fills count="8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FF5CC"/>
      </patternFill>
    </fill>
    <fill>
      <patternFill patternType="solid">
        <fgColor rgb="00F4F1EA"/>
      </patternFill>
    </fill>
    <fill>
      <patternFill patternType="solid">
        <fgColor rgb="00E9E3D6"/>
      </patternFill>
    </fill>
    <fill>
      <patternFill patternType="solid">
        <fgColor rgb="00E8590C"/>
      </patternFill>
    </fill>
    <fill>
      <patternFill patternType="solid">
        <fgColor rgb="00FFD966"/>
      </patternFill>
    </fill>
  </fills>
  <borders count="4">
    <border>
      <left/>
      <right/>
      <top/>
      <bottom/>
      <diagonal/>
    </border>
    <border>
      <bottom style="medium">
        <color rgb="00E8590C"/>
      </bottom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47">
    <xf numFmtId="0" fontId="0" fillId="0" borderId="0" pivotButton="0" quotePrefix="0" xfId="0"/>
    <xf numFmtId="0" fontId="11" fillId="2" borderId="0" applyAlignment="1" pivotButton="0" quotePrefix="0" xfId="0">
      <alignment horizontal="left" vertical="center" wrapText="1" indent="1"/>
    </xf>
    <xf numFmtId="0" fontId="12" fillId="2" borderId="0" applyAlignment="1" pivotButton="0" quotePrefix="0" xfId="0">
      <alignment horizontal="left" vertical="center" wrapText="1" indent="1"/>
    </xf>
    <xf numFmtId="0" fontId="13" fillId="6" borderId="0" applyAlignment="1" pivotButton="0" quotePrefix="0" xfId="0">
      <alignment vertical="center"/>
    </xf>
    <xf numFmtId="0" fontId="14" fillId="0" borderId="0" applyAlignment="1" pivotButton="0" quotePrefix="0" xfId="0">
      <alignment horizontal="left" vertical="center" wrapText="1" indent="1"/>
    </xf>
    <xf numFmtId="0" fontId="5" fillId="0" borderId="1" applyAlignment="1" pivotButton="0" quotePrefix="0" xfId="0">
      <alignment horizontal="left" vertical="center" indent="1"/>
    </xf>
    <xf numFmtId="0" fontId="0" fillId="0" borderId="1" pivotButton="0" quotePrefix="0" xfId="0"/>
    <xf numFmtId="0" fontId="15" fillId="0" borderId="0" applyAlignment="1" pivotButton="0" quotePrefix="0" xfId="0">
      <alignment horizontal="center" vertical="top"/>
    </xf>
    <xf numFmtId="0" fontId="9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13" fillId="6" borderId="3" applyAlignment="1" pivotButton="0" quotePrefix="0" xfId="0">
      <alignment vertical="center"/>
    </xf>
    <xf numFmtId="0" fontId="16" fillId="0" borderId="0" applyAlignment="1" pivotButton="0" quotePrefix="0" xfId="0">
      <alignment horizontal="left" vertical="top" wrapText="1" indent="1"/>
    </xf>
    <xf numFmtId="0" fontId="4" fillId="0" borderId="0" applyAlignment="1" pivotButton="0" quotePrefix="0" xfId="0">
      <alignment horizontal="left" vertical="top" wrapText="1" indent="1"/>
    </xf>
    <xf numFmtId="0" fontId="3" fillId="0" borderId="0" applyAlignment="1" pivotButton="0" quotePrefix="0" xfId="0">
      <alignment horizontal="left" vertical="top" wrapText="1" indent="1"/>
    </xf>
    <xf numFmtId="0" fontId="13" fillId="3" borderId="2" applyAlignment="1" pivotButton="0" quotePrefix="0" xfId="0">
      <alignment vertical="center"/>
    </xf>
    <xf numFmtId="0" fontId="13" fillId="4" borderId="2" applyAlignment="1" pivotButton="0" quotePrefix="0" xfId="0">
      <alignment vertical="center"/>
    </xf>
    <xf numFmtId="0" fontId="13" fillId="5" borderId="2" applyAlignment="1" pivotButton="0" quotePrefix="0" xfId="0">
      <alignment vertical="center"/>
    </xf>
    <xf numFmtId="0" fontId="13" fillId="7" borderId="2" applyAlignment="1" pivotButton="0" quotePrefix="0" xfId="0">
      <alignment vertical="center"/>
    </xf>
    <xf numFmtId="0" fontId="7" fillId="0" borderId="0" applyAlignment="1" pivotButton="0" quotePrefix="0" xfId="0">
      <alignment horizontal="left" vertical="top" wrapText="1" indent="1"/>
    </xf>
    <xf numFmtId="0" fontId="4" fillId="0" borderId="0" applyAlignment="1" pivotButton="0" quotePrefix="0" xfId="0">
      <alignment horizontal="left" vertical="center" wrapText="1" indent="1"/>
    </xf>
    <xf numFmtId="0" fontId="1" fillId="2" borderId="0" applyAlignment="1" pivotButton="0" quotePrefix="0" xfId="0">
      <alignment horizontal="left" vertical="center" wrapText="1" indent="1"/>
    </xf>
    <xf numFmtId="0" fontId="2" fillId="2" borderId="0" applyAlignment="1" pivotButton="0" quotePrefix="0" xfId="0">
      <alignment horizontal="right" vertical="center" wrapText="1" indent="1"/>
    </xf>
    <xf numFmtId="0" fontId="9" fillId="0" borderId="0" applyAlignment="1" pivotButton="0" quotePrefix="0" xfId="0">
      <alignment horizontal="left" vertical="center" indent="1"/>
    </xf>
    <xf numFmtId="0" fontId="10" fillId="4" borderId="2" applyAlignment="1" pivotButton="0" quotePrefix="0" xfId="0">
      <alignment horizontal="center" vertical="center"/>
    </xf>
    <xf numFmtId="0" fontId="8" fillId="2" borderId="2" applyAlignment="1" pivotButton="0" quotePrefix="0" xfId="0">
      <alignment horizontal="left" vertical="center" wrapText="1" indent="1"/>
    </xf>
    <xf numFmtId="0" fontId="8" fillId="2" borderId="2" applyAlignment="1" pivotButton="0" quotePrefix="0" xfId="0">
      <alignment horizontal="right" vertical="center" wrapText="1" indent="1"/>
    </xf>
    <xf numFmtId="0" fontId="8" fillId="2" borderId="2" applyAlignment="1" pivotButton="0" quotePrefix="0" xfId="0">
      <alignment horizontal="center" vertical="center" wrapText="1"/>
    </xf>
    <xf numFmtId="0" fontId="6" fillId="0" borderId="0" applyAlignment="1" pivotButton="0" quotePrefix="0" xfId="0">
      <alignment horizontal="left" vertical="center" indent="1"/>
    </xf>
    <xf numFmtId="164" fontId="9" fillId="5" borderId="2" applyAlignment="1" pivotButton="0" quotePrefix="0" xfId="0">
      <alignment horizontal="right" vertical="center" indent="1"/>
    </xf>
    <xf numFmtId="164" fontId="6" fillId="3" borderId="2" applyAlignment="1" applyProtection="1" pivotButton="0" quotePrefix="0" xfId="0">
      <alignment horizontal="right" vertical="center" indent="1"/>
      <protection locked="0" hidden="0"/>
    </xf>
    <xf numFmtId="0" fontId="6" fillId="4" borderId="2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 indent="1"/>
    </xf>
    <xf numFmtId="165" fontId="9" fillId="5" borderId="2" applyAlignment="1" pivotButton="0" quotePrefix="0" xfId="0">
      <alignment horizontal="right" vertical="center" indent="1"/>
    </xf>
    <xf numFmtId="165" fontId="6" fillId="3" borderId="2" applyAlignment="1" applyProtection="1" pivotButton="0" quotePrefix="0" xfId="0">
      <alignment horizontal="right" vertical="center" indent="1"/>
      <protection locked="0" hidden="0"/>
    </xf>
    <xf numFmtId="2" fontId="9" fillId="5" borderId="2" applyAlignment="1" pivotButton="0" quotePrefix="0" xfId="0">
      <alignment horizontal="right" vertical="center" indent="1"/>
    </xf>
    <xf numFmtId="2" fontId="6" fillId="3" borderId="2" applyAlignment="1" applyProtection="1" pivotButton="0" quotePrefix="0" xfId="0">
      <alignment horizontal="right" vertical="center" indent="1"/>
      <protection locked="0" hidden="0"/>
    </xf>
    <xf numFmtId="3" fontId="6" fillId="4" borderId="2" applyAlignment="1" pivotButton="0" quotePrefix="0" xfId="0">
      <alignment horizontal="right" vertical="center" indent="1"/>
    </xf>
    <xf numFmtId="164" fontId="6" fillId="4" borderId="2" applyAlignment="1" pivotButton="0" quotePrefix="0" xfId="0">
      <alignment horizontal="right" vertical="center" indent="1"/>
    </xf>
    <xf numFmtId="49" fontId="6" fillId="3" borderId="2" applyAlignment="1" applyProtection="1" pivotButton="0" quotePrefix="0" xfId="0">
      <alignment horizontal="left" vertical="center" indent="1"/>
      <protection locked="0" hidden="0"/>
    </xf>
    <xf numFmtId="0" fontId="7" fillId="0" borderId="0" applyAlignment="1" pivotButton="0" quotePrefix="0" xfId="0">
      <alignment horizontal="center" vertical="center"/>
    </xf>
    <xf numFmtId="3" fontId="6" fillId="3" borderId="2" applyAlignment="1" applyProtection="1" pivotButton="0" quotePrefix="0" xfId="0">
      <alignment horizontal="right" vertical="center" indent="1"/>
      <protection locked="0" hidden="0"/>
    </xf>
    <xf numFmtId="0" fontId="6" fillId="3" borderId="2" applyAlignment="1" applyProtection="1" pivotButton="0" quotePrefix="0" xfId="0">
      <alignment horizontal="center" vertical="center"/>
      <protection locked="0" hidden="0"/>
    </xf>
    <xf numFmtId="10" fontId="6" fillId="3" borderId="2" applyAlignment="1" applyProtection="1" pivotButton="0" quotePrefix="0" xfId="0">
      <alignment horizontal="right" vertical="center" indent="1"/>
      <protection locked="0" hidden="0"/>
    </xf>
    <xf numFmtId="166" fontId="6" fillId="3" borderId="2" applyAlignment="1" applyProtection="1" pivotButton="0" quotePrefix="0" xfId="0">
      <alignment horizontal="right" vertical="center" indent="1"/>
      <protection locked="0" hidden="0"/>
    </xf>
    <xf numFmtId="0" fontId="6" fillId="3" borderId="2" applyAlignment="1" applyProtection="1" pivotButton="0" quotePrefix="0" xfId="0">
      <alignment horizontal="left" vertical="center" indent="1"/>
      <protection locked="0" hidden="0"/>
    </xf>
    <xf numFmtId="166" fontId="6" fillId="4" borderId="2" applyAlignment="1" pivotButton="0" quotePrefix="0" xfId="0">
      <alignment horizontal="right" vertical="center" indent="1"/>
    </xf>
    <xf numFmtId="167" fontId="6" fillId="4" borderId="2" applyAlignment="1" pivotButton="0" quotePrefix="0" xfId="0">
      <alignment horizontal="right" vertical="center" indent="1"/>
    </xf>
  </cellXfs>
  <cellStyles count="1">
    <cellStyle name="Normal" xfId="0" builtinId="0" hidden="0"/>
  </cellStyles>
  <dxfs count="3">
    <dxf>
      <font>
        <b val="1"/>
        <color rgb="000F5A33"/>
      </font>
      <fill>
        <patternFill patternType="solid">
          <fgColor rgb="00D8EEDF"/>
          <bgColor rgb="00D8EEDF"/>
        </patternFill>
      </fill>
    </dxf>
    <dxf>
      <font>
        <b val="1"/>
        <color rgb="005C3B00"/>
      </font>
      <fill>
        <patternFill patternType="solid">
          <fgColor rgb="00FFD966"/>
          <bgColor rgb="00FFD966"/>
        </patternFill>
      </fill>
    </dxf>
    <dxf>
      <font>
        <b val="1"/>
        <color rgb="009B1C0C"/>
      </font>
      <fill>
        <patternFill patternType="solid">
          <fgColor rgb="00F9D3CB"/>
          <bgColor rgb="00F9D3CB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E46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4" customWidth="1" min="3" max="3"/>
    <col width="74" customWidth="1" min="4" max="4"/>
    <col width="2" customWidth="1" min="5" max="5"/>
  </cols>
  <sheetData>
    <row r="1" ht="38" customHeight="1">
      <c r="A1" s="1" t="n"/>
      <c r="B1" s="1" t="inlineStr">
        <is>
          <t>Rental &amp; BRRRR Analyzer (free version)</t>
        </is>
      </c>
      <c r="C1" s="1" t="n"/>
      <c r="D1" s="1" t="n"/>
      <c r="E1" s="1" t="n"/>
    </row>
    <row r="2" ht="22" customHeight="1">
      <c r="A2" s="2" t="n"/>
      <c r="B2" s="2" t="inlineStr">
        <is>
          <t>Built by Estrada · builtbyestrada.ai · made by a residential contractor who builds houses for investors</t>
        </is>
      </c>
      <c r="C2" s="2" t="n"/>
      <c r="D2" s="2" t="n"/>
      <c r="E2" s="2" t="n"/>
    </row>
    <row r="3" ht="4" customHeight="1">
      <c r="A3" s="3" t="n"/>
      <c r="B3" s="3" t="n"/>
      <c r="C3" s="3" t="n"/>
      <c r="D3" s="3" t="n"/>
      <c r="E3" s="3" t="n"/>
    </row>
    <row r="4" ht="10" customHeight="1"/>
    <row r="5" ht="33" customHeight="1">
      <c r="B5" s="4" t="inlineStr">
        <is>
          <t>Type one property into the yellow cells: price, rent, costs, a short rehab and the loan. You get cash flow, returns and a GREEN, YELLOW or RED verdict against your own minimums. Every number it opens with is an EXAMPLE.</t>
        </is>
      </c>
    </row>
    <row r="6" ht="10" customHeight="1"/>
    <row r="7" ht="24" customHeight="1">
      <c r="B7" s="5" t="inlineStr">
        <is>
          <t>First result in 5 minutes</t>
        </is>
      </c>
      <c r="C7" s="6" t="n"/>
      <c r="D7" s="6" t="n"/>
    </row>
    <row r="8" ht="6" customHeight="1"/>
    <row r="9" ht="30" customHeight="1">
      <c r="B9" s="7" t="n">
        <v>1</v>
      </c>
      <c r="C9" s="8" t="inlineStr">
        <is>
          <t>Analyzer, section 1</t>
        </is>
      </c>
      <c r="D9" s="9" t="inlineStr">
        <is>
          <t>Type the price, closing costs, rent, taxes and insurance.</t>
        </is>
      </c>
    </row>
    <row r="10" ht="30" customHeight="1">
      <c r="B10" s="7" t="n">
        <v>2</v>
      </c>
      <c r="C10" s="8" t="inlineStr">
        <is>
          <t>Section 2</t>
        </is>
      </c>
      <c r="D10" s="9" t="inlineStr">
        <is>
          <t>Put in the rehab lines and a contingency.</t>
        </is>
      </c>
    </row>
    <row r="11" ht="30" customHeight="1">
      <c r="B11" s="7" t="n">
        <v>3</v>
      </c>
      <c r="C11" s="8" t="inlineStr">
        <is>
          <t>Section 3</t>
        </is>
      </c>
      <c r="D11" s="9" t="inlineStr">
        <is>
          <t>Pick Cash or Loan and type the loan terms.</t>
        </is>
      </c>
    </row>
    <row r="12" ht="30" customHeight="1">
      <c r="B12" s="7" t="n">
        <v>4</v>
      </c>
      <c r="C12" s="8" t="inlineStr">
        <is>
          <t>Result, at the top</t>
        </is>
      </c>
      <c r="D12" s="9" t="inlineStr">
        <is>
          <t>Set your minimums. The verdict turns GREEN, YELLOW or RED.</t>
        </is>
      </c>
    </row>
    <row r="13" ht="10" customHeight="1"/>
    <row r="14" ht="24" customHeight="1">
      <c r="B14" s="5" t="inlineStr">
        <is>
          <t>What each tab does</t>
        </is>
      </c>
      <c r="C14" s="6" t="n"/>
      <c r="D14" s="6" t="n"/>
    </row>
    <row r="15" ht="6" customHeight="1"/>
    <row r="16" ht="26" customHeight="1">
      <c r="B16" s="10" t="n"/>
      <c r="C16" s="8" t="inlineStr">
        <is>
          <t>Start here</t>
        </is>
      </c>
      <c r="D16" s="9" t="inlineStr">
        <is>
          <t>This page.</t>
        </is>
      </c>
    </row>
    <row r="17" ht="31" customHeight="1">
      <c r="B17" s="10" t="n"/>
      <c r="C17" s="11" t="inlineStr">
        <is>
          <t>Analyzer</t>
        </is>
      </c>
      <c r="D17" s="9" t="inlineStr">
        <is>
          <t>One property, buy and hold: inputs, a short rehab, cash or loan, and the result with your minimums.</t>
        </is>
      </c>
    </row>
    <row r="18" ht="18" customHeight="1">
      <c r="C18" s="12" t="inlineStr"/>
      <c r="D18" s="13" t="inlineStr">
        <is>
          <t>Tab colors: orange tabs are where you type, dark tabs fill themselves in or print.</t>
        </is>
      </c>
    </row>
    <row r="19" ht="10" customHeight="1"/>
    <row r="20" ht="24" customHeight="1">
      <c r="B20" s="5" t="inlineStr">
        <is>
          <t>Colors</t>
        </is>
      </c>
      <c r="C20" s="6" t="n"/>
      <c r="D20" s="6" t="n"/>
    </row>
    <row r="21" ht="6" customHeight="1"/>
    <row r="22" ht="18" customHeight="1">
      <c r="B22" s="14" t="n"/>
      <c r="C22" s="8" t="inlineStr">
        <is>
          <t>Yellow</t>
        </is>
      </c>
      <c r="D22" s="9" t="inlineStr">
        <is>
          <t>You type here. Only yellow cells take typing.</t>
        </is>
      </c>
    </row>
    <row r="23" ht="18" customHeight="1">
      <c r="B23" s="15" t="n"/>
      <c r="C23" s="8" t="inlineStr">
        <is>
          <t>Gray</t>
        </is>
      </c>
      <c r="D23" s="9" t="inlineStr">
        <is>
          <t>Calculated. Locked so a formula can't be typed over by accident.</t>
        </is>
      </c>
    </row>
    <row r="24" ht="18" customHeight="1">
      <c r="B24" s="16" t="n"/>
      <c r="C24" s="8" t="inlineStr">
        <is>
          <t>Bold, sand</t>
        </is>
      </c>
      <c r="D24" s="9" t="inlineStr">
        <is>
          <t>Totals and results.</t>
        </is>
      </c>
    </row>
    <row r="25" ht="31" customHeight="1">
      <c r="B25" s="17" t="n"/>
      <c r="C25" s="8" t="inlineStr">
        <is>
          <t>GREEN, YELLOW, RED</t>
        </is>
      </c>
      <c r="D25" s="9" t="inlineStr">
        <is>
          <t>GREEN: meets every minimum. YELLOW: misses one and still cash flows. RED: loses money each month, or misses two or more.</t>
        </is>
      </c>
    </row>
    <row r="26" ht="31" customHeight="1">
      <c r="C26" s="18" t="inlineStr">
        <is>
          <t>EXAMPLE</t>
        </is>
      </c>
      <c r="D26" s="9" t="inlineStr">
        <is>
          <t>A placeholder number. Replace it with your own; none of them are facts about any market.</t>
        </is>
      </c>
    </row>
    <row r="27" ht="10" customHeight="1"/>
    <row r="28" ht="24" customHeight="1">
      <c r="B28" s="5" t="inlineStr">
        <is>
          <t>Locked cells</t>
        </is>
      </c>
      <c r="C28" s="6" t="n"/>
      <c r="D28" s="6" t="n"/>
    </row>
    <row r="29" ht="6" customHeight="1"/>
    <row r="30" ht="31" customHeight="1">
      <c r="C30" s="8" t="inlineStr">
        <is>
          <t>Sheet protection</t>
        </is>
      </c>
      <c r="D30" s="9" t="inlineStr">
        <is>
          <t>No password. To change a formula: Excel, Review &gt; Unprotect Sheet. Google Sheets, Data &gt; Protect sheets and ranges. LibreOffice, Tools &gt; Protect Sheet.</t>
        </is>
      </c>
    </row>
    <row r="31" ht="10" customHeight="1"/>
    <row r="32" ht="24" customHeight="1">
      <c r="B32" s="5" t="inlineStr">
        <is>
          <t>Google Sheets, printing, help</t>
        </is>
      </c>
      <c r="C32" s="6" t="n"/>
      <c r="D32" s="6" t="n"/>
    </row>
    <row r="33" ht="6" customHeight="1"/>
    <row r="34" ht="31" customHeight="1">
      <c r="C34" s="8" t="inlineStr">
        <is>
          <t>Google Sheets</t>
        </is>
      </c>
      <c r="D34" s="9" t="inlineStr">
        <is>
          <t>In Google Drive: New &gt; File upload, pick this file, then Open with &gt; Google Sheets. Or in Sheets: File &gt; Import &gt; Upload.</t>
        </is>
      </c>
    </row>
    <row r="35" ht="18" customHeight="1">
      <c r="C35" s="8" t="inlineStr">
        <is>
          <t>Print or PDF</t>
        </is>
      </c>
      <c r="D35" s="9" t="inlineStr">
        <is>
          <t>Open the tab, then File &gt; Print and pick Save as PDF.</t>
        </is>
      </c>
    </row>
    <row r="36" ht="18" customHeight="1">
      <c r="C36" s="8" t="inlineStr">
        <is>
          <t>Help</t>
        </is>
      </c>
      <c r="D36" s="9" t="inlineStr">
        <is>
          <t>Email hello@builtbyestrada.ai. Tell us which tab and what you typed.</t>
        </is>
      </c>
    </row>
    <row r="37" ht="57" customHeight="1">
      <c r="C37" s="8" t="inlineStr">
        <is>
          <t>Full version</t>
        </is>
      </c>
      <c r="D37" s="9" t="inlineStr">
        <is>
          <t>Adds BRRRR refinance, rehab by area with a behind the walls checklist, six loan types including hard money and HELOC, a 10 year projection, sensitivity, compare three properties, build to rent and a one page lender summary: builtbyestrada.ai/products/rental-analyzer/</t>
        </is>
      </c>
    </row>
    <row r="38" ht="10" customHeight="1"/>
    <row r="39" ht="24" customHeight="1">
      <c r="B39" s="5" t="inlineStr">
        <is>
          <t>Plain words</t>
        </is>
      </c>
      <c r="C39" s="6" t="n"/>
      <c r="D39" s="6" t="n"/>
    </row>
    <row r="40" ht="6" customHeight="1"/>
    <row r="41" ht="31" customHeight="1">
      <c r="C41" s="8" t="inlineStr">
        <is>
          <t>NOI</t>
        </is>
      </c>
      <c r="D41" s="9" t="inlineStr">
        <is>
          <t>Net operating income: rent after vacancy minus operating costs, before the loan payment.</t>
        </is>
      </c>
    </row>
    <row r="42" ht="31" customHeight="1">
      <c r="C42" s="8" t="inlineStr">
        <is>
          <t>Cap rate</t>
        </is>
      </c>
      <c r="D42" s="9" t="inlineStr">
        <is>
          <t>Yearly NOI divided by the price (or the all in cost). What the property earns as if you paid cash.</t>
        </is>
      </c>
    </row>
    <row r="43" ht="18" customHeight="1">
      <c r="C43" s="8" t="inlineStr">
        <is>
          <t>Cash on cash</t>
        </is>
      </c>
      <c r="D43" s="9" t="inlineStr">
        <is>
          <t>Yearly cash flow divided by the cash you still have in the deal.</t>
        </is>
      </c>
    </row>
    <row r="44" ht="31" customHeight="1">
      <c r="C44" s="8" t="inlineStr">
        <is>
          <t>DSCR</t>
        </is>
      </c>
      <c r="D44" s="9" t="inlineStr">
        <is>
          <t>Debt service coverage ratio: NOI divided by the loan payment. 1.00 means the rent just covers the loan.</t>
        </is>
      </c>
    </row>
    <row r="45" ht="10" customHeight="1"/>
    <row r="46" ht="29" customHeight="1">
      <c r="C46" s="19" t="inlineStr">
        <is>
          <t>Estimates only. This workbook doesn't know the property, your market or your lender. Check the numbers with your lender, insurance agent, appraisal district and contractor before you sign.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2">
    <mergeCell ref="B5:D5"/>
    <mergeCell ref="C46:D46"/>
  </mergeCells>
  <hyperlinks>
    <hyperlink ref="C17" location="'Analyzer'!A1" display="Analyzer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0" min="0" max="16383" man="1"/>
  </rowBreaks>
</worksheet>
</file>

<file path=xl/worksheets/sheet2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E72"/>
  <sheetViews>
    <sheetView showGridLines="0" zoomScale="10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46" customWidth="1" min="1" max="1"/>
    <col width="24" customWidth="1" min="2" max="2"/>
    <col width="15" customWidth="1" min="3" max="3"/>
    <col width="11" customWidth="1" min="4" max="4"/>
    <col width="60" customWidth="1" min="5" max="5"/>
  </cols>
  <sheetData>
    <row r="1" ht="30" customHeight="1">
      <c r="A1" s="20" t="inlineStr">
        <is>
          <t>Rental Property Analyzer, free version</t>
        </is>
      </c>
      <c r="B1" s="20" t="n"/>
      <c r="C1" s="20" t="n"/>
      <c r="D1" s="20" t="n"/>
      <c r="E1" s="21" t="inlineStr">
        <is>
          <t>Built by Estrada</t>
        </is>
      </c>
    </row>
    <row r="2" ht="20" customHeight="1">
      <c r="A2" s="13" t="inlineStr">
        <is>
          <t>Yellow cells: you type. Gray cells: calculated. Numbers marked EXAMPLE are placeholders: replace them.</t>
        </is>
      </c>
    </row>
    <row r="3" ht="26" customHeight="1">
      <c r="A3" s="19" t="inlineStr">
        <is>
          <t>Full version adds BRRRR refinance, rehab by area with a behind the walls checklist, hard money and HELOC, 10 year projection, compare and a lender summary: builtbyestrada.ai/products/rental-analyzer/</t>
        </is>
      </c>
    </row>
    <row r="4" ht="18" customHeight="1"/>
    <row r="5" ht="24" customHeight="1">
      <c r="A5" s="5" t="inlineStr">
        <is>
          <t>Result</t>
        </is>
      </c>
      <c r="B5" s="6" t="n"/>
      <c r="C5" s="6" t="n"/>
      <c r="D5" s="6" t="n"/>
      <c r="E5" s="6" t="n"/>
    </row>
    <row r="6" ht="26" customHeight="1">
      <c r="A6" s="22" t="inlineStr">
        <is>
          <t>VERDICT</t>
        </is>
      </c>
      <c r="B6" s="23">
        <f>IF(OR(B70&lt;0,B12&gt;=2),"RED",IF(B12=1,"YELLOW","GREEN"))</f>
        <v/>
      </c>
      <c r="C6" s="22">
        <f>IF(B6="GREEN","Meets every minimum.",IF(B70&lt;0,"Loses money every month.",B12&amp;" of 4 minimums missed."))</f>
        <v/>
      </c>
    </row>
    <row r="7" ht="18" customHeight="1">
      <c r="A7" s="24" t="inlineStr">
        <is>
          <t>Metric</t>
        </is>
      </c>
      <c r="B7" s="25" t="inlineStr">
        <is>
          <t>This deal</t>
        </is>
      </c>
      <c r="C7" s="25" t="inlineStr">
        <is>
          <t>Your minimum</t>
        </is>
      </c>
      <c r="D7" s="26" t="inlineStr">
        <is>
          <t>Check</t>
        </is>
      </c>
    </row>
    <row r="8" ht="18" customHeight="1">
      <c r="A8" s="27" t="inlineStr">
        <is>
          <t>Monthly cash flow per unit</t>
        </is>
      </c>
      <c r="B8" s="28">
        <f>B70/MAX(1,B25)</f>
        <v/>
      </c>
      <c r="C8" s="29" t="n">
        <v>100</v>
      </c>
      <c r="D8" s="30">
        <f>IF(ISNUMBER(B8),IF(B8&gt;=C8,"OK","MISS"),"OK")</f>
        <v/>
      </c>
      <c r="E8" s="31" t="inlineStr">
        <is>
          <t>EXAMPLE</t>
        </is>
      </c>
    </row>
    <row r="9" ht="18" customHeight="1">
      <c r="A9" s="27" t="inlineStr">
        <is>
          <t>Cash on cash return</t>
        </is>
      </c>
      <c r="B9" s="32">
        <f>IF(B72&lt;=0,"All cash back",B70*12/B72)</f>
        <v/>
      </c>
      <c r="C9" s="33" t="n">
        <v>0.08</v>
      </c>
      <c r="D9" s="30">
        <f>IF(ISNUMBER(B9),IF(B9&gt;=C9,"OK","MISS"),"OK")</f>
        <v/>
      </c>
      <c r="E9" s="31" t="inlineStr">
        <is>
          <t>EXAMPLE</t>
        </is>
      </c>
    </row>
    <row r="10" ht="18" customHeight="1">
      <c r="A10" s="27" t="inlineStr">
        <is>
          <t>DSCR (NOI ÷ loan payment)</t>
        </is>
      </c>
      <c r="B10" s="34">
        <f>IF(B58&lt;=0,"No loan",B68/B58)</f>
        <v/>
      </c>
      <c r="C10" s="35" t="n">
        <v>1.15</v>
      </c>
      <c r="D10" s="30">
        <f>IF(ISNUMBER(B10),IF(B10&gt;=C10,"OK","MISS"),"OK")</f>
        <v/>
      </c>
      <c r="E10" s="31" t="inlineStr">
        <is>
          <t>EXAMPLE</t>
        </is>
      </c>
    </row>
    <row r="11" ht="18" customHeight="1">
      <c r="A11" s="27" t="inlineStr">
        <is>
          <t>Cap rate on total cost</t>
        </is>
      </c>
      <c r="B11" s="32">
        <f>IFERROR(B68*12/B71,0)</f>
        <v/>
      </c>
      <c r="C11" s="33" t="n">
        <v>0.07000000000000001</v>
      </c>
      <c r="D11" s="30">
        <f>IF(ISNUMBER(B11),IF(B11&gt;=C11,"OK","MISS"),"OK")</f>
        <v/>
      </c>
      <c r="E11" s="31" t="inlineStr">
        <is>
          <t>EXAMPLE</t>
        </is>
      </c>
    </row>
    <row r="12" ht="18" customHeight="1">
      <c r="A12" s="27" t="inlineStr">
        <is>
          <t>Minimums missed (of 4)</t>
        </is>
      </c>
      <c r="B12" s="36">
        <f>COUNTIF(D8:D11,"MISS")</f>
        <v/>
      </c>
    </row>
    <row r="13" ht="18" customHeight="1">
      <c r="A13" s="27" t="inlineStr">
        <is>
          <t>Monthly cash flow, all units</t>
        </is>
      </c>
      <c r="B13" s="37">
        <f>B70</f>
        <v/>
      </c>
    </row>
    <row r="14" ht="18" customHeight="1">
      <c r="A14" s="27" t="inlineStr">
        <is>
          <t>Net operating income (NOI) per month</t>
        </is>
      </c>
      <c r="B14" s="37">
        <f>B68</f>
        <v/>
      </c>
    </row>
    <row r="15" ht="18" customHeight="1">
      <c r="A15" s="27" t="inlineStr">
        <is>
          <t>Cash needed to buy and rehab</t>
        </is>
      </c>
      <c r="B15" s="37">
        <f>B72</f>
        <v/>
      </c>
    </row>
    <row r="16" ht="18" customHeight="1">
      <c r="A16" s="27" t="inlineStr">
        <is>
          <t>Rehab total with contingency</t>
        </is>
      </c>
      <c r="B16" s="37">
        <f>B49</f>
        <v/>
      </c>
    </row>
    <row r="17" ht="26" customHeight="1">
      <c r="A17" s="19" t="inlineStr">
        <is>
          <t>GREEN: meets every minimum. YELLOW: misses one and still cash flows. RED: loses money each month, or misses two or more.</t>
        </is>
      </c>
    </row>
    <row r="18" ht="18" customHeight="1">
      <c r="A18" s="19" t="inlineStr">
        <is>
          <t>Estimates only. Check every number with your lender, insurer, appraisal district and contractor before you sign.</t>
        </is>
      </c>
    </row>
    <row r="19" ht="18" customHeight="1"/>
    <row r="20" ht="24" customHeight="1">
      <c r="A20" s="5" t="inlineStr">
        <is>
          <t>1. The property</t>
        </is>
      </c>
      <c r="B20" s="6" t="n"/>
      <c r="C20" s="6" t="n"/>
      <c r="D20" s="6" t="n"/>
      <c r="E20" s="6" t="n"/>
    </row>
    <row r="21" ht="18" customHeight="1">
      <c r="A21" s="27" t="inlineStr">
        <is>
          <t>Property name or address</t>
        </is>
      </c>
      <c r="B21" s="38" t="inlineStr">
        <is>
          <t>Duplex on Sample St</t>
        </is>
      </c>
      <c r="C21" s="39" t="inlineStr">
        <is>
          <t>EXAMPLE</t>
        </is>
      </c>
    </row>
    <row r="22" ht="18" customHeight="1">
      <c r="A22" s="27" t="inlineStr">
        <is>
          <t>Purchase price</t>
        </is>
      </c>
      <c r="B22" s="29" t="n">
        <v>140000</v>
      </c>
      <c r="C22" s="39" t="inlineStr">
        <is>
          <t>EXAMPLE</t>
        </is>
      </c>
      <c r="D22" s="19" t="inlineStr">
        <is>
          <t>Your offer or contract price.</t>
        </is>
      </c>
    </row>
    <row r="23" ht="18" customHeight="1">
      <c r="A23" s="27" t="inlineStr">
        <is>
          <t>Closing costs</t>
        </is>
      </c>
      <c r="B23" s="29" t="n">
        <v>4200</v>
      </c>
      <c r="C23" s="39" t="inlineStr">
        <is>
          <t>EXAMPLE</t>
        </is>
      </c>
      <c r="D23" s="19" t="inlineStr">
        <is>
          <t>Ask your title company for a closing estimate.</t>
        </is>
      </c>
    </row>
    <row r="24" ht="18" customHeight="1">
      <c r="A24" s="27" t="inlineStr">
        <is>
          <t>Rent per month, all units</t>
        </is>
      </c>
      <c r="B24" s="29" t="n">
        <v>2600</v>
      </c>
      <c r="C24" s="39" t="inlineStr">
        <is>
          <t>EXAMPLE</t>
        </is>
      </c>
      <c r="D24" s="19" t="inlineStr">
        <is>
          <t>Rents for similar units nearby: listings, a local property manager, or what tenants pay now.</t>
        </is>
      </c>
    </row>
    <row r="25" ht="18" customHeight="1">
      <c r="A25" s="27" t="inlineStr">
        <is>
          <t>Units</t>
        </is>
      </c>
      <c r="B25" s="40" t="n">
        <v>2</v>
      </c>
      <c r="C25" s="39" t="inlineStr">
        <is>
          <t>EXAMPLE</t>
        </is>
      </c>
    </row>
    <row r="26" ht="18" customHeight="1">
      <c r="A26" s="27" t="inlineStr">
        <is>
          <t>Vacancy (% of the year empty)</t>
        </is>
      </c>
      <c r="B26" s="33" t="n">
        <v>0.06</v>
      </c>
      <c r="C26" s="39" t="inlineStr">
        <is>
          <t>EXAMPLE</t>
        </is>
      </c>
      <c r="D26" s="19" t="inlineStr">
        <is>
          <t>Ask a local property manager.</t>
        </is>
      </c>
    </row>
    <row r="27" ht="29" customHeight="1">
      <c r="A27" s="27" t="inlineStr">
        <is>
          <t>Value after the rehab (ARV)</t>
        </is>
      </c>
      <c r="B27" s="29" t="n">
        <v>210000</v>
      </c>
      <c r="C27" s="39" t="inlineStr">
        <is>
          <t>EXAMPLE</t>
        </is>
      </c>
      <c r="D27" s="19" t="inlineStr">
        <is>
          <t>What it should appraise for once the work is done: sold comps of fixed up homes nearby. No rehab? Use the price.</t>
        </is>
      </c>
    </row>
    <row r="28" ht="41" customHeight="1">
      <c r="A28" s="27" t="inlineStr">
        <is>
          <t>Taxes based on</t>
        </is>
      </c>
      <c r="B28" s="41" t="inlineStr">
        <is>
          <t>Purchase price</t>
        </is>
      </c>
      <c r="C28" s="39" t="inlineStr">
        <is>
          <t>EXAMPLE</t>
        </is>
      </c>
      <c r="D28" s="19" t="inlineStr">
        <is>
          <t>Texas appraisal districts set the value every January 1; after a sale or a rehab it can climb to the price or the after rehab value. The seller's homestead exemption and cap end when you buy.</t>
        </is>
      </c>
    </row>
    <row r="29" ht="29" customHeight="1">
      <c r="A29" s="27" t="inlineStr">
        <is>
          <t>Property tax rate (all taxing units)</t>
        </is>
      </c>
      <c r="B29" s="42" t="n">
        <v>0.024</v>
      </c>
      <c r="C29" s="39" t="inlineStr">
        <is>
          <t>EXAMPLE</t>
        </is>
      </c>
      <c r="D29" s="19" t="inlineStr">
        <is>
          <t>County, city, school district and the rest, added up. The appraisal district or tax office site lists them.</t>
        </is>
      </c>
    </row>
    <row r="30" ht="18" customHeight="1">
      <c r="A30" s="27" t="inlineStr">
        <is>
          <t>Property taxes per year</t>
        </is>
      </c>
      <c r="B30" s="37">
        <f>IF(B28="Value after the rehab",B27,B22)*B29</f>
        <v/>
      </c>
    </row>
    <row r="31" ht="29" customHeight="1">
      <c r="A31" s="27" t="inlineStr">
        <is>
          <t>Insurance per $1,000 of value after the rehab</t>
        </is>
      </c>
      <c r="B31" s="43" t="n">
        <v>8</v>
      </c>
      <c r="C31" s="39" t="inlineStr">
        <is>
          <t>EXAMPLE</t>
        </is>
      </c>
      <c r="D31" s="19" t="inlineStr">
        <is>
          <t>A stand in until you have a quote. Insurers price on the cost to rebuild, the roof, and the wind and flood zone.</t>
        </is>
      </c>
    </row>
    <row r="32" ht="18" customHeight="1">
      <c r="A32" s="27" t="inlineStr">
        <is>
          <t>Insurance quote per year (blank = use the rate)</t>
        </is>
      </c>
      <c r="B32" s="29" t="n"/>
      <c r="D32" s="19" t="inlineStr">
        <is>
          <t>Yearly premium from a landlord (dwelling) policy quote for this address. It replaces the rate.</t>
        </is>
      </c>
    </row>
    <row r="33" ht="18" customHeight="1">
      <c r="A33" s="27" t="inlineStr">
        <is>
          <t>Insurance per year</t>
        </is>
      </c>
      <c r="B33" s="37">
        <f>IF(N(B32)&gt;0,B32,B27/1000*B31)</f>
        <v/>
      </c>
    </row>
    <row r="34" ht="18" customHeight="1">
      <c r="A34" s="27" t="inlineStr">
        <is>
          <t>HOA per month</t>
        </is>
      </c>
      <c r="B34" s="29" t="n">
        <v>0</v>
      </c>
      <c r="D34" s="19" t="inlineStr">
        <is>
          <t>0 if none.</t>
        </is>
      </c>
    </row>
    <row r="35" ht="18" customHeight="1">
      <c r="A35" s="27" t="inlineStr">
        <is>
          <t>Management (% of rent collected)</t>
        </is>
      </c>
      <c r="B35" s="33" t="n">
        <v>0.08</v>
      </c>
      <c r="C35" s="39" t="inlineStr">
        <is>
          <t>EXAMPLE</t>
        </is>
      </c>
      <c r="D35" s="19" t="inlineStr">
        <is>
          <t>From a manager's quote, or 0 if you manage it.</t>
        </is>
      </c>
    </row>
    <row r="36" ht="18" customHeight="1">
      <c r="A36" s="27" t="inlineStr">
        <is>
          <t>Maintenance and capex reserve (% of rent)</t>
        </is>
      </c>
      <c r="B36" s="33" t="n">
        <v>0.1</v>
      </c>
      <c r="C36" s="39" t="inlineStr">
        <is>
          <t>EXAMPLE</t>
        </is>
      </c>
      <c r="D36" s="19" t="inlineStr">
        <is>
          <t>Money set aside for repairs and big replacements.</t>
        </is>
      </c>
    </row>
    <row r="37" ht="18" customHeight="1">
      <c r="A37" s="27" t="inlineStr">
        <is>
          <t>Utilities you pay per month</t>
        </is>
      </c>
      <c r="B37" s="29" t="n">
        <v>60</v>
      </c>
      <c r="C37" s="39" t="inlineStr">
        <is>
          <t>EXAMPLE</t>
        </is>
      </c>
      <c r="D37" s="19" t="inlineStr">
        <is>
          <t>Water, trash or power the tenants don't pay.</t>
        </is>
      </c>
    </row>
    <row r="38" ht="18" customHeight="1"/>
    <row r="39" ht="24" customHeight="1">
      <c r="A39" s="5" t="inlineStr">
        <is>
          <t>2. Rehab</t>
        </is>
      </c>
      <c r="B39" s="6" t="n"/>
      <c r="C39" s="6" t="n"/>
      <c r="D39" s="6" t="n"/>
      <c r="E39" s="6" t="n"/>
    </row>
    <row r="40" ht="18" customHeight="1">
      <c r="A40" s="24" t="inlineStr">
        <is>
          <t>Item</t>
        </is>
      </c>
      <c r="B40" s="25" t="inlineStr">
        <is>
          <t>Cost</t>
        </is>
      </c>
    </row>
    <row r="41" ht="18" customHeight="1">
      <c r="A41" s="44" t="inlineStr">
        <is>
          <t>Roof</t>
        </is>
      </c>
      <c r="B41" s="29" t="n">
        <v>8850</v>
      </c>
      <c r="C41" s="39" t="inlineStr">
        <is>
          <t>EXAMPLE</t>
        </is>
      </c>
    </row>
    <row r="42" ht="18" customHeight="1">
      <c r="A42" s="44" t="inlineStr">
        <is>
          <t>Kitchen</t>
        </is>
      </c>
      <c r="B42" s="29" t="n">
        <v>5450</v>
      </c>
      <c r="C42" s="39" t="inlineStr">
        <is>
          <t>EXAMPLE</t>
        </is>
      </c>
    </row>
    <row r="43" ht="18" customHeight="1">
      <c r="A43" s="44" t="inlineStr">
        <is>
          <t>Bathrooms</t>
        </is>
      </c>
      <c r="B43" s="29" t="n">
        <v>3660</v>
      </c>
      <c r="C43" s="39" t="inlineStr">
        <is>
          <t>EXAMPLE</t>
        </is>
      </c>
    </row>
    <row r="44" ht="18" customHeight="1">
      <c r="A44" s="44" t="inlineStr">
        <is>
          <t>Flooring</t>
        </is>
      </c>
      <c r="B44" s="29" t="n">
        <v>6325</v>
      </c>
      <c r="C44" s="39" t="inlineStr">
        <is>
          <t>EXAMPLE</t>
        </is>
      </c>
    </row>
    <row r="45" ht="18" customHeight="1">
      <c r="A45" s="44" t="inlineStr">
        <is>
          <t>Interior paint</t>
        </is>
      </c>
      <c r="B45" s="29" t="n">
        <v>4500</v>
      </c>
      <c r="C45" s="39" t="inlineStr">
        <is>
          <t>EXAMPLE</t>
        </is>
      </c>
    </row>
    <row r="46" ht="18" customHeight="1">
      <c r="A46" s="44" t="inlineStr">
        <is>
          <t>Other: plumbing, electrical, HVAC, doors, permits, cleanup</t>
        </is>
      </c>
      <c r="B46" s="29" t="n">
        <v>10090</v>
      </c>
      <c r="C46" s="39" t="inlineStr">
        <is>
          <t>EXAMPLE</t>
        </is>
      </c>
    </row>
    <row r="47" ht="18" customHeight="1">
      <c r="A47" s="27" t="inlineStr">
        <is>
          <t>Subtotal</t>
        </is>
      </c>
      <c r="B47" s="37">
        <f>SUM(B41:B46)</f>
        <v/>
      </c>
    </row>
    <row r="48" ht="29" customHeight="1">
      <c r="A48" s="27" t="inlineStr">
        <is>
          <t>Contingency</t>
        </is>
      </c>
      <c r="B48" s="33" t="n">
        <v>0.15</v>
      </c>
      <c r="C48" s="39" t="inlineStr">
        <is>
          <t>EXAMPLE</t>
        </is>
      </c>
      <c r="D48" s="19" t="inlineStr">
        <is>
          <t>For what shows up when the walls open: foundation, roof, plumbing, wiring, termites. Raise it for older houses.</t>
        </is>
      </c>
    </row>
    <row r="49" ht="18" customHeight="1">
      <c r="A49" s="22" t="inlineStr">
        <is>
          <t>Rehab total</t>
        </is>
      </c>
      <c r="B49" s="28">
        <f>B47*(1+B48)</f>
        <v/>
      </c>
    </row>
    <row r="50" ht="18" customHeight="1"/>
    <row r="51" ht="24" customHeight="1">
      <c r="A51" s="5" t="inlineStr">
        <is>
          <t>3. Financing</t>
        </is>
      </c>
      <c r="B51" s="6" t="n"/>
      <c r="C51" s="6" t="n"/>
      <c r="D51" s="6" t="n"/>
      <c r="E51" s="6" t="n"/>
    </row>
    <row r="52" ht="18" customHeight="1">
      <c r="A52" s="27" t="inlineStr">
        <is>
          <t>Cash or loan</t>
        </is>
      </c>
      <c r="B52" s="41" t="inlineStr">
        <is>
          <t>Loan</t>
        </is>
      </c>
      <c r="C52" s="39" t="inlineStr">
        <is>
          <t>EXAMPLE</t>
        </is>
      </c>
      <c r="D52" s="19" t="inlineStr">
        <is>
          <t>Loan uses the terms below. Cash ignores them.</t>
        </is>
      </c>
    </row>
    <row r="53" ht="18" customHeight="1">
      <c r="A53" s="27" t="inlineStr">
        <is>
          <t>Down payment (% of price)</t>
        </is>
      </c>
      <c r="B53" s="33" t="n">
        <v>0.25</v>
      </c>
      <c r="C53" s="39" t="inlineStr">
        <is>
          <t>EXAMPLE</t>
        </is>
      </c>
    </row>
    <row r="54" ht="18" customHeight="1">
      <c r="A54" s="27" t="inlineStr">
        <is>
          <t>Interest rate</t>
        </is>
      </c>
      <c r="B54" s="42" t="n">
        <v>0.0725</v>
      </c>
      <c r="C54" s="39" t="inlineStr">
        <is>
          <t>EXAMPLE</t>
        </is>
      </c>
      <c r="D54" s="19" t="inlineStr">
        <is>
          <t>From your lender's quote.</t>
        </is>
      </c>
    </row>
    <row r="55" ht="18" customHeight="1">
      <c r="A55" s="27" t="inlineStr">
        <is>
          <t>Loan term (years)</t>
        </is>
      </c>
      <c r="B55" s="40" t="n">
        <v>30</v>
      </c>
      <c r="C55" s="39" t="inlineStr">
        <is>
          <t>EXAMPLE</t>
        </is>
      </c>
    </row>
    <row r="56" ht="18" customHeight="1">
      <c r="A56" s="27" t="inlineStr">
        <is>
          <t>Loan costs (points and lender fees)</t>
        </is>
      </c>
      <c r="B56" s="29" t="n">
        <v>2500</v>
      </c>
      <c r="C56" s="39" t="inlineStr">
        <is>
          <t>EXAMPLE</t>
        </is>
      </c>
    </row>
    <row r="57" ht="18" customHeight="1">
      <c r="A57" s="27" t="inlineStr">
        <is>
          <t>Loan amount</t>
        </is>
      </c>
      <c r="B57" s="37">
        <f>IF(B52="Loan",B22*(1-B53),0)</f>
        <v/>
      </c>
    </row>
    <row r="58" ht="18" customHeight="1">
      <c r="A58" s="27" t="inlineStr">
        <is>
          <t>Monthly loan payment (principal and interest)</t>
        </is>
      </c>
      <c r="B58" s="45">
        <f>IF(B57&lt;=0,0,PMT(B54/12,MAX(1,B55)*12,-B57))</f>
        <v/>
      </c>
    </row>
    <row r="59" ht="18" customHeight="1"/>
    <row r="60" ht="24" customHeight="1">
      <c r="A60" s="5" t="inlineStr">
        <is>
          <t>4. The math</t>
        </is>
      </c>
      <c r="B60" s="6" t="n"/>
      <c r="C60" s="6" t="n"/>
      <c r="D60" s="6" t="n"/>
      <c r="E60" s="6" t="n"/>
    </row>
    <row r="61" ht="18" customHeight="1">
      <c r="A61" s="27" t="inlineStr">
        <is>
          <t>Rent per month</t>
        </is>
      </c>
      <c r="B61" s="37">
        <f>B24</f>
        <v/>
      </c>
    </row>
    <row r="62" ht="18" customHeight="1">
      <c r="A62" s="27" t="inlineStr">
        <is>
          <t>Vacancy</t>
        </is>
      </c>
      <c r="B62" s="46">
        <f>-B61*B26</f>
        <v/>
      </c>
    </row>
    <row r="63" ht="18" customHeight="1">
      <c r="A63" s="27" t="inlineStr">
        <is>
          <t>Income after vacancy</t>
        </is>
      </c>
      <c r="B63" s="37">
        <f>B61+B62</f>
        <v/>
      </c>
    </row>
    <row r="64" ht="18" customHeight="1">
      <c r="A64" s="27" t="inlineStr">
        <is>
          <t>Taxes and insurance per month</t>
        </is>
      </c>
      <c r="B64" s="46">
        <f>-(B30+B33)/12</f>
        <v/>
      </c>
    </row>
    <row r="65" ht="18" customHeight="1">
      <c r="A65" s="27" t="inlineStr">
        <is>
          <t>HOA and utilities</t>
        </is>
      </c>
      <c r="B65" s="46">
        <f>-(B34+B37)</f>
        <v/>
      </c>
    </row>
    <row r="66" ht="18" customHeight="1">
      <c r="A66" s="27" t="inlineStr">
        <is>
          <t>Management</t>
        </is>
      </c>
      <c r="B66" s="46">
        <f>-B63*B35</f>
        <v/>
      </c>
    </row>
    <row r="67" ht="18" customHeight="1">
      <c r="A67" s="27" t="inlineStr">
        <is>
          <t>Maintenance and capex reserve</t>
        </is>
      </c>
      <c r="B67" s="46">
        <f>-B61*B36</f>
        <v/>
      </c>
    </row>
    <row r="68" ht="18" customHeight="1">
      <c r="A68" s="22" t="inlineStr">
        <is>
          <t>Net operating income (NOI) per month</t>
        </is>
      </c>
      <c r="B68" s="28">
        <f>SUM(B63:B67)</f>
        <v/>
      </c>
    </row>
    <row r="69" ht="18" customHeight="1">
      <c r="A69" s="27" t="inlineStr">
        <is>
          <t>Loan payment</t>
        </is>
      </c>
      <c r="B69" s="46">
        <f>-B58</f>
        <v/>
      </c>
    </row>
    <row r="70" ht="18" customHeight="1">
      <c r="A70" s="22" t="inlineStr">
        <is>
          <t>Monthly cash flow</t>
        </is>
      </c>
      <c r="B70" s="28">
        <f>B68+B69</f>
        <v/>
      </c>
    </row>
    <row r="71" ht="18" customHeight="1">
      <c r="A71" s="27" t="inlineStr">
        <is>
          <t>Total cost (price, closing, rehab)</t>
        </is>
      </c>
      <c r="B71" s="37">
        <f>B22+B23+B49</f>
        <v/>
      </c>
    </row>
    <row r="72" ht="18" customHeight="1">
      <c r="A72" s="27" t="inlineStr">
        <is>
          <t>Cash needed (total cost minus loan, plus loan costs)</t>
        </is>
      </c>
      <c r="B72" s="37">
        <f>B71-B57+IF(B57&gt;0,B56,0)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20">
    <mergeCell ref="D34:E34"/>
    <mergeCell ref="D22:E22"/>
    <mergeCell ref="D36:E36"/>
    <mergeCell ref="D31:E31"/>
    <mergeCell ref="D52:E52"/>
    <mergeCell ref="D27:E27"/>
    <mergeCell ref="D32:E32"/>
    <mergeCell ref="D48:E48"/>
    <mergeCell ref="A18:E18"/>
    <mergeCell ref="A3:E3"/>
    <mergeCell ref="A2:E2"/>
    <mergeCell ref="D37:E37"/>
    <mergeCell ref="D28:E28"/>
    <mergeCell ref="A17:E17"/>
    <mergeCell ref="D24:E24"/>
    <mergeCell ref="D29:E29"/>
    <mergeCell ref="D23:E23"/>
    <mergeCell ref="D54:E54"/>
    <mergeCell ref="D26:E26"/>
    <mergeCell ref="D35:E35"/>
  </mergeCells>
  <conditionalFormatting sqref="B6">
    <cfRule type="cellIs" priority="1" operator="equal" dxfId="0">
      <formula>"GREEN"</formula>
    </cfRule>
    <cfRule type="cellIs" priority="2" operator="equal" dxfId="1">
      <formula>"YELLOW"</formula>
    </cfRule>
    <cfRule type="cellIs" priority="3" operator="equal" dxfId="2">
      <formula>"RED"</formula>
    </cfRule>
  </conditionalFormatting>
  <conditionalFormatting sqref="D8:D11">
    <cfRule type="cellIs" priority="4" operator="equal" dxfId="0">
      <formula>"OK"</formula>
    </cfRule>
    <cfRule type="cellIs" priority="5" operator="equal" dxfId="2">
      <formula>"MISS"</formula>
    </cfRule>
    <cfRule type="cellIs" priority="6" operator="equal" dxfId="0">
      <formula>"PASS"</formula>
    </cfRule>
  </conditionalFormatting>
  <dataValidations count="18">
    <dataValidation sqref="B22" showDropDown="0" showInputMessage="1" showErrorMessage="0" allowBlank="1" promptTitle="Purchase price" prompt="Your offer or contract price."/>
    <dataValidation sqref="B23" showDropDown="0" showInputMessage="1" showErrorMessage="0" allowBlank="1" promptTitle="Closing costs" prompt="Ask your title company for a closing estimate."/>
    <dataValidation sqref="B24" showDropDown="0" showInputMessage="1" showErrorMessage="0" allowBlank="1" promptTitle="Rent per month, all units" prompt="Rents for similar units nearby: listings, a local property manager, or what tenants pay now."/>
    <dataValidation sqref="B26" showDropDown="0" showInputMessage="1" showErrorMessage="0" allowBlank="1" promptTitle="Vacancy (% of the year empty)" prompt="Ask a local property manager."/>
    <dataValidation sqref="B27" showDropDown="0" showInputMessage="1" showErrorMessage="0" allowBlank="1" promptTitle="Value after the rehab (ARV)" prompt="What it should appraise for once the work is done: sold comps of fixed up homes nearby. No rehab? Use the price."/>
    <dataValidation sqref="B28" showDropDown="0" showInputMessage="1" showErrorMessage="1" allowBlank="1" promptTitle="Taxes based on" prompt="Texas appraisal districts set the value every January 1; after a sale or a rehab it can climb to the price or the after rehab value. The seller's homestead exemption and cap end when you buy." type="list">
      <formula1>"Purchase price,Value after the rehab"</formula1>
    </dataValidation>
    <dataValidation sqref="B29" showDropDown="0" showInputMessage="1" showErrorMessage="0" allowBlank="1" promptTitle="Property tax rate" prompt="County, city, school district and the rest, added up. The appraisal district or tax office site lists them."/>
    <dataValidation sqref="B31" showDropDown="0" showInputMessage="1" showErrorMessage="0" allowBlank="1" promptTitle="Insurance per $1,000 of value" prompt="A stand in until you have a quote. Insurers price on the cost to rebuild, the roof, and the wind and flood zone."/>
    <dataValidation sqref="B32" showDropDown="0" showInputMessage="1" showErrorMessage="0" allowBlank="1" promptTitle="Insurance quote per year" prompt="Yearly premium from a landlord (dwelling) policy quote for this address. It replaces the rate."/>
    <dataValidation sqref="B34" showDropDown="0" showInputMessage="1" showErrorMessage="0" allowBlank="1" promptTitle="HOA per month" prompt="0 if none."/>
    <dataValidation sqref="B35" showDropDown="0" showInputMessage="1" showErrorMessage="0" allowBlank="1" promptTitle="Management (% of rent collected)" prompt="From a manager's quote, or 0 if you manage it."/>
    <dataValidation sqref="B36" showDropDown="0" showInputMessage="1" showErrorMessage="0" allowBlank="1" promptTitle="Maintenance and capex reserve" prompt="Money set aside for repairs and big replacements."/>
    <dataValidation sqref="B37" showDropDown="0" showInputMessage="1" showErrorMessage="0" allowBlank="1" promptTitle="Utilities you pay per month" prompt="Water, trash or power the tenants don't pay."/>
    <dataValidation sqref="B41:B46" showDropDown="0" showInputMessage="1" showErrorMessage="0" allowBlank="1" promptTitle="Rehab cost" prompt="Your contractor's bid or your own price for this part of the work."/>
    <dataValidation sqref="B48" showDropDown="0" showInputMessage="1" showErrorMessage="0" allowBlank="1" promptTitle="Contingency" prompt="For what shows up when the walls open: foundation, roof, plumbing, wiring, termites. Raise it for older houses."/>
    <dataValidation sqref="B52" showDropDown="0" showInputMessage="1" showErrorMessage="1" allowBlank="1" promptTitle="Cash or loan" prompt="Loan uses the terms below. Cash ignores them." type="list">
      <formula1>"Cash,Loan"</formula1>
    </dataValidation>
    <dataValidation sqref="B54" showDropDown="0" showInputMessage="1" showErrorMessage="0" allowBlank="1" promptTitle="Interest rate" prompt="From your lender's quote."/>
    <dataValidation sqref="C8:C11" showDropDown="0" showInputMessage="1" showErrorMessage="0" allowBlank="1" promptTitle="Your minimum" prompt="The least you accept. The verdict uses these four."/>
  </dataValidation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19" min="0" max="16383" man="1"/>
  </rowBreak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2026-10-27T16:31:57Z</dcterms:created>
  <dcterms:modified xmlns:dcterms="http://purl.org/dc/terms/" xmlns:xsi="http://www.w3.org/2001/XMLSchema-instance" xsi:type="dcterms:W3CDTF">2026-10-27T16:31:57Z</dcterms:modified>
</cp:coreProperties>
</file>